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rrikoa\Boîte à outils\Gestion de trésorerie-relations bancaires\Outils\"/>
    </mc:Choice>
  </mc:AlternateContent>
  <xr:revisionPtr revIDLastSave="0" documentId="13_ncr:1_{0ACB7045-9C7B-436D-8321-3A225877AC3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1er trimestre" sheetId="4" r:id="rId1"/>
    <sheet name="2ème trimestre" sheetId="5" r:id="rId2"/>
    <sheet name="3ème trimestre" sheetId="6" r:id="rId3"/>
    <sheet name="4ème trimestre" sheetId="7" r:id="rId4"/>
    <sheet name="Récapitulatif" sheetId="8" r:id="rId5"/>
  </sheets>
  <definedNames>
    <definedName name="Année">'1er trimestre'!$F$3</definedName>
    <definedName name="Banque">'1er trimestre'!$I$3</definedName>
    <definedName name="coef">'1er trimestre'!$K$5</definedName>
    <definedName name="TR">'1er trimestre'!$D$3</definedName>
    <definedName name="tva">'1er trimestre'!$K$30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0" i="7" l="1"/>
  <c r="K30" i="7"/>
  <c r="M30" i="6"/>
  <c r="K30" i="6"/>
  <c r="M30" i="5"/>
  <c r="K30" i="5"/>
  <c r="E2" i="7" l="1"/>
  <c r="E2" i="6"/>
  <c r="E2" i="5"/>
  <c r="M5" i="7"/>
  <c r="M3" i="7"/>
  <c r="M5" i="6"/>
  <c r="M3" i="6"/>
  <c r="M5" i="5"/>
  <c r="M3" i="5"/>
  <c r="F9" i="8"/>
  <c r="E9" i="8"/>
  <c r="D2" i="8"/>
  <c r="G2" i="8"/>
  <c r="D9" i="8" l="1"/>
  <c r="C9" i="8"/>
  <c r="J14" i="5" l="1"/>
  <c r="D35" i="4" l="1"/>
  <c r="D35" i="6"/>
  <c r="D35" i="5"/>
  <c r="K27" i="6"/>
  <c r="K28" i="6" s="1"/>
  <c r="K27" i="5"/>
  <c r="K28" i="5" s="1"/>
  <c r="K27" i="4"/>
  <c r="K28" i="4" s="1"/>
  <c r="D35" i="7"/>
  <c r="K27" i="7"/>
  <c r="K28" i="7" s="1"/>
  <c r="J14" i="4"/>
  <c r="F3" i="7" l="1"/>
  <c r="F3" i="6"/>
  <c r="F3" i="5"/>
  <c r="F16" i="4" l="1"/>
  <c r="F16" i="7"/>
  <c r="F16" i="6"/>
  <c r="F16" i="5"/>
  <c r="E35" i="4" l="1"/>
  <c r="E35" i="5"/>
  <c r="E35" i="6"/>
  <c r="E35" i="7"/>
  <c r="K5" i="7"/>
  <c r="K5" i="6"/>
  <c r="K5" i="5"/>
  <c r="K32" i="7"/>
  <c r="K32" i="6"/>
  <c r="K32" i="5"/>
  <c r="I3" i="7"/>
  <c r="I3" i="6"/>
  <c r="I3" i="5"/>
  <c r="F27" i="7"/>
  <c r="F26" i="7"/>
  <c r="D16" i="7"/>
  <c r="E16" i="7" s="1"/>
  <c r="J15" i="7"/>
  <c r="K15" i="7" s="1"/>
  <c r="E15" i="7"/>
  <c r="J14" i="7"/>
  <c r="K14" i="7" s="1"/>
  <c r="E14" i="7"/>
  <c r="K13" i="7"/>
  <c r="F11" i="7"/>
  <c r="F27" i="6"/>
  <c r="F26" i="6"/>
  <c r="D16" i="6"/>
  <c r="J15" i="6"/>
  <c r="K15" i="6" s="1"/>
  <c r="E15" i="6"/>
  <c r="J14" i="6"/>
  <c r="K14" i="6" s="1"/>
  <c r="E14" i="6"/>
  <c r="K13" i="6"/>
  <c r="E13" i="6"/>
  <c r="F11" i="6"/>
  <c r="F27" i="5"/>
  <c r="F26" i="5"/>
  <c r="D16" i="5"/>
  <c r="E16" i="5" s="1"/>
  <c r="J15" i="5"/>
  <c r="K15" i="5" s="1"/>
  <c r="E15" i="5"/>
  <c r="K14" i="5"/>
  <c r="E14" i="5"/>
  <c r="K13" i="5"/>
  <c r="E13" i="5"/>
  <c r="F11" i="5"/>
  <c r="K32" i="4"/>
  <c r="F26" i="4"/>
  <c r="F27" i="4"/>
  <c r="F11" i="4"/>
  <c r="K13" i="4"/>
  <c r="K14" i="4"/>
  <c r="J15" i="4"/>
  <c r="K15" i="4" s="1"/>
  <c r="D16" i="4"/>
  <c r="E14" i="4"/>
  <c r="E15" i="4"/>
  <c r="G7" i="7" l="1"/>
  <c r="D7" i="7"/>
  <c r="G7" i="6"/>
  <c r="D7" i="6"/>
  <c r="G7" i="5"/>
  <c r="D7" i="5"/>
  <c r="D7" i="4"/>
  <c r="G7" i="4"/>
  <c r="F18" i="7"/>
  <c r="F18" i="6"/>
  <c r="F18" i="5"/>
  <c r="F18" i="4"/>
  <c r="F35" i="5"/>
  <c r="F35" i="7"/>
  <c r="F28" i="4"/>
  <c r="F30" i="4" s="1"/>
  <c r="F28" i="5"/>
  <c r="F30" i="5" s="1"/>
  <c r="F28" i="6"/>
  <c r="F30" i="6" s="1"/>
  <c r="F28" i="7"/>
  <c r="F30" i="7" s="1"/>
  <c r="F35" i="6"/>
  <c r="F35" i="4"/>
  <c r="G9" i="8" s="1"/>
  <c r="K16" i="7"/>
  <c r="K16" i="6"/>
  <c r="E16" i="6"/>
  <c r="K16" i="5"/>
  <c r="K16" i="4"/>
  <c r="C4" i="8" l="1"/>
  <c r="K18" i="4"/>
  <c r="F20" i="4" s="1"/>
  <c r="D4" i="8"/>
  <c r="K18" i="5"/>
  <c r="F20" i="5" s="1"/>
  <c r="E4" i="8"/>
  <c r="K18" i="6"/>
  <c r="F20" i="6" s="1"/>
  <c r="F4" i="8"/>
  <c r="K18" i="7"/>
  <c r="F20" i="7" s="1"/>
  <c r="D34" i="6"/>
  <c r="F34" i="6" s="1"/>
  <c r="F37" i="6" s="1"/>
  <c r="K34" i="6" s="1"/>
  <c r="E8" i="8"/>
  <c r="D34" i="5"/>
  <c r="F34" i="5" s="1"/>
  <c r="F37" i="5" s="1"/>
  <c r="K34" i="5" s="1"/>
  <c r="D8" i="8"/>
  <c r="D34" i="7"/>
  <c r="F34" i="7" s="1"/>
  <c r="F37" i="7" s="1"/>
  <c r="K34" i="7" s="1"/>
  <c r="F8" i="8"/>
  <c r="G4" i="8"/>
  <c r="D34" i="4"/>
  <c r="F34" i="4" s="1"/>
  <c r="F37" i="4" s="1"/>
  <c r="K34" i="4" s="1"/>
  <c r="C8" i="8"/>
  <c r="E5" i="8"/>
  <c r="F5" i="8" l="1"/>
  <c r="D5" i="8"/>
  <c r="D6" i="8" s="1"/>
  <c r="D10" i="8" s="1"/>
  <c r="K20" i="5"/>
  <c r="K20" i="6"/>
  <c r="E6" i="8"/>
  <c r="E10" i="8" s="1"/>
  <c r="K20" i="7"/>
  <c r="F6" i="8"/>
  <c r="F10" i="8" s="1"/>
  <c r="G8" i="8"/>
  <c r="E13" i="4"/>
  <c r="E16" i="4"/>
  <c r="F22" i="6" l="1"/>
  <c r="E7" i="8" s="1"/>
  <c r="K33" i="6"/>
  <c r="K37" i="6" s="1"/>
  <c r="F22" i="7"/>
  <c r="F7" i="8" s="1"/>
  <c r="K33" i="7"/>
  <c r="K37" i="7" s="1"/>
  <c r="F22" i="5"/>
  <c r="D7" i="8" s="1"/>
  <c r="K33" i="5"/>
  <c r="K37" i="5" s="1"/>
  <c r="C5" i="8"/>
  <c r="G7" i="8" l="1"/>
  <c r="K20" i="4"/>
  <c r="F22" i="4" l="1"/>
  <c r="C7" i="8" s="1"/>
  <c r="K33" i="4"/>
  <c r="K37" i="4" s="1"/>
  <c r="G5" i="8"/>
  <c r="G6" i="8" s="1"/>
  <c r="G10" i="8" s="1"/>
  <c r="C6" i="8"/>
  <c r="C10" i="8" s="1"/>
</calcChain>
</file>

<file path=xl/sharedStrings.xml><?xml version="1.0" encoding="utf-8"?>
<sst xmlns="http://schemas.openxmlformats.org/spreadsheetml/2006/main" count="252" uniqueCount="82">
  <si>
    <t>Base</t>
  </si>
  <si>
    <t>Taux</t>
  </si>
  <si>
    <t>Montant</t>
  </si>
  <si>
    <t>1. Taux fixe</t>
  </si>
  <si>
    <t>2. Taux variable</t>
  </si>
  <si>
    <t>Mois</t>
  </si>
  <si>
    <t>Total</t>
  </si>
  <si>
    <t>I - Intérêts débiteurs</t>
  </si>
  <si>
    <t>II - Commission du plus fort découvert</t>
  </si>
  <si>
    <t>Montant de la commission de mouvements</t>
  </si>
  <si>
    <t>TVA</t>
  </si>
  <si>
    <t>Bases 
mensuelles</t>
  </si>
  <si>
    <t>Banque :</t>
  </si>
  <si>
    <t>Taux effectif</t>
  </si>
  <si>
    <t xml:space="preserve">Réduction de la commission de mouvements : </t>
  </si>
  <si>
    <t>A - Découvert</t>
  </si>
  <si>
    <t>C - Commission de gestion</t>
  </si>
  <si>
    <t>Montant forfaitaire trimestriel</t>
  </si>
  <si>
    <t>Taxe sur la valeur ajoutée</t>
  </si>
  <si>
    <t>B - Commission de mouvements</t>
  </si>
  <si>
    <t>Année</t>
  </si>
  <si>
    <t>Commissions soumises à la TVA</t>
  </si>
  <si>
    <t>Commission de mouvement</t>
  </si>
  <si>
    <t>Commission de gestion</t>
  </si>
  <si>
    <t>Arrêté de compte</t>
  </si>
  <si>
    <t>Nombres débiteurs janvier</t>
  </si>
  <si>
    <t>Nombres débiteurs février</t>
  </si>
  <si>
    <t>Nombres débiteurs mars</t>
  </si>
  <si>
    <t>Mois de janvier</t>
  </si>
  <si>
    <t>Montant total des agios du 1er trimestre</t>
  </si>
  <si>
    <t>Intérêts créditeurs fictifs</t>
  </si>
  <si>
    <t xml:space="preserve">Montant brut </t>
  </si>
  <si>
    <t>Montant hors taxe des agios</t>
  </si>
  <si>
    <t>Nombres débiteurs avril</t>
  </si>
  <si>
    <t>Nombres débiteurs mai</t>
  </si>
  <si>
    <t>Nombres débiteurs juin</t>
  </si>
  <si>
    <t>Mois d'avril</t>
  </si>
  <si>
    <t>Mois de mai</t>
  </si>
  <si>
    <t>Mois de juin</t>
  </si>
  <si>
    <t>Mois de février</t>
  </si>
  <si>
    <t>Mois de mars</t>
  </si>
  <si>
    <t>Mois d'octobre</t>
  </si>
  <si>
    <t>Mois de novembre</t>
  </si>
  <si>
    <t>Mois de décembre</t>
  </si>
  <si>
    <t>Nombres débiteurs 1er trimestre</t>
  </si>
  <si>
    <t>Nombres débiteurs 2ème trimestre</t>
  </si>
  <si>
    <t>Nombres débiteurs 3ème trimestre</t>
  </si>
  <si>
    <t>Nombres débiteurs 4ème trimestre</t>
  </si>
  <si>
    <t>Nombres débiteurs octobre</t>
  </si>
  <si>
    <t>Nombres débiteurs novembre</t>
  </si>
  <si>
    <t>Nombres débiteurs décembre</t>
  </si>
  <si>
    <t>Nombres débiteurs juillet</t>
  </si>
  <si>
    <t>Nombres débiteurs août</t>
  </si>
  <si>
    <t>Nombres débiteurs septembre</t>
  </si>
  <si>
    <t>Mois de juillet</t>
  </si>
  <si>
    <t>Mois d'août</t>
  </si>
  <si>
    <t>Mois de septembre</t>
  </si>
  <si>
    <t>Montant total des agios du 2ème trimestre</t>
  </si>
  <si>
    <t>Nature</t>
  </si>
  <si>
    <t>Taux global</t>
  </si>
  <si>
    <t xml:space="preserve">Base </t>
  </si>
  <si>
    <t>Commissions soumises à TVA ?</t>
  </si>
  <si>
    <t>Montant de la TVA</t>
  </si>
  <si>
    <t>=&gt; Coût total du découvert</t>
  </si>
  <si>
    <t>Taux effectif sur plus fort découvert</t>
  </si>
  <si>
    <t>Intérêts débiteurs</t>
  </si>
  <si>
    <t>Commission du plus fort découvert</t>
  </si>
  <si>
    <t>Coût total du découvert</t>
  </si>
  <si>
    <t>Commission de mouvements</t>
  </si>
  <si>
    <t>Montant total des agios HT</t>
  </si>
  <si>
    <t>Taux d'intérêt global</t>
  </si>
  <si>
    <t>Récapitulatif des agios</t>
  </si>
  <si>
    <t>Montant total TTC des agios</t>
  </si>
  <si>
    <t>1° trimestre</t>
  </si>
  <si>
    <t>2° trimestre</t>
  </si>
  <si>
    <t>3° trimestre</t>
  </si>
  <si>
    <t>4° trimestre</t>
  </si>
  <si>
    <t xml:space="preserve">Coefficient des nombres débiteurs : </t>
  </si>
  <si>
    <t xml:space="preserve"> Banque : </t>
  </si>
  <si>
    <t>Montant total des agios du 3ème trimestre</t>
  </si>
  <si>
    <t>Montant total des agios du 4ème trimestre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</si>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</sst>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"/>
    <numFmt numFmtId="165" formatCode="0.000%"/>
  </numFmts>
  <fonts count="46" x14ac:knownFonts="1">
    <font>
      <sz val="10"/>
      <name val="Arial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9"/>
      <name val="Calibri"/>
      <family val="2"/>
    </font>
    <font>
      <b/>
      <sz val="11"/>
      <color indexed="9"/>
      <name val="Calibri"/>
      <family val="2"/>
    </font>
    <font>
      <b/>
      <sz val="10"/>
      <color indexed="12"/>
      <name val="Calibri"/>
      <family val="2"/>
    </font>
    <font>
      <b/>
      <i/>
      <sz val="10"/>
      <color indexed="32"/>
      <name val="Calibri"/>
      <family val="2"/>
    </font>
    <font>
      <b/>
      <sz val="10"/>
      <color indexed="33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2"/>
      <name val="Arial"/>
      <family val="2"/>
    </font>
    <font>
      <sz val="12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2060"/>
      <name val="Calibri"/>
      <family val="2"/>
    </font>
    <font>
      <sz val="10"/>
      <color rgb="FF002060"/>
      <name val="Calibri"/>
      <family val="2"/>
    </font>
    <font>
      <b/>
      <sz val="1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color rgb="FF0000CC"/>
      <name val="Calibri"/>
      <family val="2"/>
    </font>
    <font>
      <b/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0"/>
      <color rgb="FF0000CC"/>
      <name val="Calibri"/>
      <family val="2"/>
    </font>
    <font>
      <b/>
      <sz val="10"/>
      <color rgb="FF0000CC"/>
      <name val="Calibri"/>
      <family val="2"/>
      <scheme val="minor"/>
    </font>
    <font>
      <b/>
      <sz val="10"/>
      <color rgb="FF0000CC"/>
      <name val="Calibri"/>
      <family val="2"/>
    </font>
    <font>
      <i/>
      <sz val="10"/>
      <color rgb="FF002060"/>
      <name val="Calibri"/>
      <family val="2"/>
    </font>
    <font>
      <b/>
      <i/>
      <sz val="10.5"/>
      <color rgb="FFFF0000"/>
      <name val="Calibri"/>
      <family val="2"/>
      <scheme val="minor"/>
    </font>
    <font>
      <sz val="10.5"/>
      <name val="Arial"/>
      <family val="2"/>
    </font>
    <font>
      <sz val="7"/>
      <color rgb="FFFF0000"/>
      <name val="Calibri"/>
      <family val="2"/>
      <scheme val="minor"/>
    </font>
    <font>
      <b/>
      <i/>
      <sz val="10.5"/>
      <color theme="0"/>
      <name val="Calibri"/>
      <family val="2"/>
      <scheme val="minor"/>
    </font>
    <font>
      <b/>
      <i/>
      <sz val="10"/>
      <color rgb="FFFF0000"/>
      <name val="Calibri"/>
      <family val="2"/>
    </font>
    <font>
      <b/>
      <i/>
      <sz val="10"/>
      <color rgb="FF002060"/>
      <name val="Calibri"/>
      <family val="2"/>
    </font>
    <font>
      <i/>
      <sz val="10"/>
      <color rgb="FF0000CC"/>
      <name val="Calibri"/>
      <family val="2"/>
    </font>
    <font>
      <sz val="10"/>
      <color rgb="FF0000CC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rgb="FF00206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24994659260841701"/>
      </left>
      <right/>
      <top style="thin">
        <color theme="0" tint="-0.499984740745262"/>
      </top>
      <bottom/>
      <diagonal/>
    </border>
    <border>
      <left/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/>
      <diagonal/>
    </border>
  </borders>
  <cellStyleXfs count="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</cellStyleXfs>
  <cellXfs count="242">
    <xf numFmtId="0" fontId="0" fillId="0" borderId="0" xfId="0"/>
    <xf numFmtId="0" fontId="1" fillId="0" borderId="0" xfId="0" applyFont="1" applyProtection="1">
      <protection hidden="1"/>
    </xf>
    <xf numFmtId="164" fontId="1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3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" fillId="0" borderId="0" xfId="0" applyFont="1" applyFill="1" applyProtection="1"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" fillId="0" borderId="0" xfId="0" applyFont="1" applyBorder="1" applyProtection="1">
      <protection hidden="1"/>
    </xf>
    <xf numFmtId="0" fontId="22" fillId="0" borderId="0" xfId="0" applyFont="1" applyProtection="1">
      <protection hidden="1"/>
    </xf>
    <xf numFmtId="10" fontId="1" fillId="0" borderId="0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right" vertical="center"/>
      <protection hidden="1"/>
    </xf>
    <xf numFmtId="3" fontId="11" fillId="0" borderId="0" xfId="0" applyNumberFormat="1" applyFont="1" applyBorder="1" applyAlignment="1" applyProtection="1">
      <alignment horizontal="right" vertical="center"/>
      <protection hidden="1"/>
    </xf>
    <xf numFmtId="10" fontId="12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right" vertical="center"/>
      <protection hidden="1"/>
    </xf>
    <xf numFmtId="164" fontId="7" fillId="0" borderId="0" xfId="0" applyNumberFormat="1" applyFont="1" applyBorder="1" applyAlignment="1" applyProtection="1">
      <alignment vertical="center"/>
      <protection hidden="1"/>
    </xf>
    <xf numFmtId="164" fontId="1" fillId="0" borderId="0" xfId="0" applyNumberFormat="1" applyFont="1" applyBorder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Border="1" applyAlignment="1" applyProtection="1">
      <alignment horizontal="right" vertical="center"/>
      <protection hidden="1"/>
    </xf>
    <xf numFmtId="0" fontId="19" fillId="0" borderId="0" xfId="0" applyFont="1" applyBorder="1" applyAlignment="1" applyProtection="1">
      <alignment horizontal="right" vertical="center" indent="1"/>
      <protection hidden="1"/>
    </xf>
    <xf numFmtId="0" fontId="20" fillId="0" borderId="0" xfId="0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20" fillId="0" borderId="0" xfId="0" applyFont="1" applyProtection="1">
      <protection hidden="1"/>
    </xf>
    <xf numFmtId="0" fontId="3" fillId="0" borderId="0" xfId="0" applyFont="1" applyBorder="1" applyAlignment="1" applyProtection="1">
      <alignment horizontal="right" vertical="center" indent="1"/>
      <protection hidden="1"/>
    </xf>
    <xf numFmtId="0" fontId="22" fillId="0" borderId="0" xfId="0" applyFont="1" applyBorder="1" applyProtection="1">
      <protection hidden="1"/>
    </xf>
    <xf numFmtId="0" fontId="10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0" fontId="29" fillId="0" borderId="0" xfId="0" applyFont="1" applyProtection="1">
      <protection hidden="1"/>
    </xf>
    <xf numFmtId="10" fontId="32" fillId="0" borderId="0" xfId="0" applyNumberFormat="1" applyFont="1" applyFill="1" applyBorder="1" applyAlignment="1" applyProtection="1">
      <alignment horizontal="right" vertical="center" indent="1"/>
      <protection hidden="1"/>
    </xf>
    <xf numFmtId="164" fontId="1" fillId="0" borderId="0" xfId="0" applyNumberFormat="1" applyFont="1" applyFill="1" applyBorder="1" applyAlignment="1" applyProtection="1">
      <alignment vertical="center"/>
      <protection hidden="1"/>
    </xf>
    <xf numFmtId="0" fontId="26" fillId="0" borderId="0" xfId="3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12" xfId="0" applyFont="1" applyBorder="1" applyAlignment="1" applyProtection="1">
      <alignment horizontal="left" vertical="center" indent="1"/>
      <protection hidden="1"/>
    </xf>
    <xf numFmtId="0" fontId="24" fillId="0" borderId="17" xfId="0" applyFont="1" applyBorder="1" applyAlignment="1" applyProtection="1">
      <alignment horizontal="left" vertical="center" indent="1"/>
      <protection hidden="1"/>
    </xf>
    <xf numFmtId="164" fontId="1" fillId="0" borderId="16" xfId="0" applyNumberFormat="1" applyFont="1" applyBorder="1" applyAlignment="1" applyProtection="1">
      <alignment vertical="center"/>
      <protection hidden="1"/>
    </xf>
    <xf numFmtId="164" fontId="3" fillId="6" borderId="9" xfId="0" applyNumberFormat="1" applyFont="1" applyFill="1" applyBorder="1" applyAlignment="1" applyProtection="1">
      <alignment vertical="center"/>
      <protection hidden="1"/>
    </xf>
    <xf numFmtId="0" fontId="24" fillId="0" borderId="20" xfId="0" applyFont="1" applyBorder="1" applyAlignment="1" applyProtection="1">
      <alignment horizontal="left" vertical="center" indent="1"/>
      <protection hidden="1"/>
    </xf>
    <xf numFmtId="0" fontId="24" fillId="0" borderId="27" xfId="0" applyFont="1" applyBorder="1" applyAlignment="1" applyProtection="1">
      <alignment horizontal="left" vertical="center" indent="1"/>
      <protection hidden="1"/>
    </xf>
    <xf numFmtId="3" fontId="1" fillId="0" borderId="29" xfId="0" applyNumberFormat="1" applyFont="1" applyFill="1" applyBorder="1" applyAlignment="1" applyProtection="1">
      <alignment horizontal="right" vertical="center" indent="1"/>
      <protection locked="0"/>
    </xf>
    <xf numFmtId="3" fontId="1" fillId="0" borderId="30" xfId="0" applyNumberFormat="1" applyFont="1" applyFill="1" applyBorder="1" applyAlignment="1" applyProtection="1">
      <alignment horizontal="right" vertical="center" indent="1"/>
      <protection locked="0"/>
    </xf>
    <xf numFmtId="164" fontId="1" fillId="0" borderId="13" xfId="0" applyNumberFormat="1" applyFont="1" applyFill="1" applyBorder="1" applyAlignment="1" applyProtection="1">
      <alignment vertical="center"/>
      <protection hidden="1"/>
    </xf>
    <xf numFmtId="0" fontId="25" fillId="8" borderId="27" xfId="3" applyFont="1" applyFill="1" applyBorder="1" applyAlignment="1" applyProtection="1">
      <alignment horizontal="left" vertical="center" indent="1"/>
      <protection hidden="1"/>
    </xf>
    <xf numFmtId="0" fontId="25" fillId="8" borderId="30" xfId="3" applyFont="1" applyFill="1" applyBorder="1" applyAlignment="1" applyProtection="1">
      <alignment horizontal="center" vertical="center"/>
      <protection hidden="1"/>
    </xf>
    <xf numFmtId="10" fontId="25" fillId="8" borderId="31" xfId="0" applyNumberFormat="1" applyFont="1" applyFill="1" applyBorder="1" applyAlignment="1" applyProtection="1">
      <alignment horizontal="right" vertical="center" indent="1"/>
      <protection hidden="1"/>
    </xf>
    <xf numFmtId="3" fontId="3" fillId="8" borderId="32" xfId="0" applyNumberFormat="1" applyFont="1" applyFill="1" applyBorder="1" applyAlignment="1" applyProtection="1">
      <alignment horizontal="right" vertical="center" indent="1"/>
      <protection hidden="1"/>
    </xf>
    <xf numFmtId="164" fontId="1" fillId="0" borderId="29" xfId="0" applyNumberFormat="1" applyFont="1" applyFill="1" applyBorder="1" applyAlignment="1" applyProtection="1">
      <alignment horizontal="right" vertical="center"/>
      <protection locked="0"/>
    </xf>
    <xf numFmtId="164" fontId="1" fillId="0" borderId="30" xfId="0" applyNumberFormat="1" applyFont="1" applyFill="1" applyBorder="1" applyAlignment="1" applyProtection="1">
      <alignment horizontal="right" vertical="center"/>
      <protection locked="0"/>
    </xf>
    <xf numFmtId="164" fontId="1" fillId="0" borderId="34" xfId="0" applyNumberFormat="1" applyFont="1" applyFill="1" applyBorder="1" applyAlignment="1" applyProtection="1">
      <alignment horizontal="right" vertical="center"/>
      <protection locked="0"/>
    </xf>
    <xf numFmtId="164" fontId="28" fillId="0" borderId="9" xfId="3" applyNumberFormat="1" applyFont="1" applyFill="1" applyBorder="1" applyAlignment="1" applyProtection="1">
      <alignment vertical="center"/>
      <protection hidden="1"/>
    </xf>
    <xf numFmtId="10" fontId="31" fillId="0" borderId="9" xfId="3" applyNumberFormat="1" applyFont="1" applyFill="1" applyBorder="1" applyAlignment="1" applyProtection="1">
      <alignment horizontal="center" vertical="center"/>
      <protection hidden="1"/>
    </xf>
    <xf numFmtId="164" fontId="28" fillId="0" borderId="9" xfId="1" applyNumberFormat="1" applyFont="1" applyFill="1" applyBorder="1" applyAlignment="1" applyProtection="1">
      <alignment vertical="center"/>
      <protection hidden="1"/>
    </xf>
    <xf numFmtId="10" fontId="30" fillId="0" borderId="9" xfId="0" applyNumberFormat="1" applyFont="1" applyBorder="1" applyAlignment="1" applyProtection="1">
      <alignment horizontal="center" vertical="center"/>
      <protection hidden="1"/>
    </xf>
    <xf numFmtId="4" fontId="1" fillId="0" borderId="0" xfId="0" applyNumberFormat="1" applyFont="1" applyBorder="1" applyAlignment="1" applyProtection="1">
      <alignment horizontal="right" vertical="center" indent="1"/>
      <protection hidden="1"/>
    </xf>
    <xf numFmtId="10" fontId="9" fillId="0" borderId="0" xfId="0" applyNumberFormat="1" applyFont="1" applyBorder="1" applyAlignment="1" applyProtection="1">
      <alignment horizontal="center" vertical="center"/>
      <protection hidden="1"/>
    </xf>
    <xf numFmtId="164" fontId="1" fillId="0" borderId="0" xfId="0" applyNumberFormat="1" applyFont="1" applyBorder="1" applyAlignment="1" applyProtection="1">
      <alignment vertical="center"/>
      <protection hidden="1"/>
    </xf>
    <xf numFmtId="0" fontId="23" fillId="8" borderId="25" xfId="0" applyFont="1" applyFill="1" applyBorder="1" applyAlignment="1" applyProtection="1">
      <alignment horizontal="center" vertical="center"/>
      <protection hidden="1"/>
    </xf>
    <xf numFmtId="164" fontId="23" fillId="8" borderId="8" xfId="0" applyNumberFormat="1" applyFont="1" applyFill="1" applyBorder="1" applyAlignment="1" applyProtection="1">
      <alignment horizontal="center" vertical="center"/>
      <protection hidden="1"/>
    </xf>
    <xf numFmtId="0" fontId="24" fillId="0" borderId="12" xfId="0" applyFont="1" applyFill="1" applyBorder="1" applyAlignment="1" applyProtection="1">
      <alignment horizontal="left" vertical="center" indent="1"/>
      <protection hidden="1"/>
    </xf>
    <xf numFmtId="0" fontId="24" fillId="0" borderId="35" xfId="0" applyFont="1" applyBorder="1" applyAlignment="1" applyProtection="1">
      <alignment horizontal="left" vertical="center" indent="1"/>
      <protection hidden="1"/>
    </xf>
    <xf numFmtId="164" fontId="1" fillId="0" borderId="7" xfId="0" applyNumberFormat="1" applyFont="1" applyBorder="1" applyAlignment="1" applyProtection="1">
      <alignment vertical="center"/>
      <protection hidden="1"/>
    </xf>
    <xf numFmtId="0" fontId="23" fillId="8" borderId="28" xfId="0" applyFont="1" applyFill="1" applyBorder="1" applyAlignment="1" applyProtection="1">
      <alignment horizontal="center" vertical="center"/>
      <protection hidden="1"/>
    </xf>
    <xf numFmtId="164" fontId="3" fillId="0" borderId="9" xfId="0" applyNumberFormat="1" applyFont="1" applyBorder="1" applyAlignment="1" applyProtection="1">
      <alignment vertical="center"/>
      <protection hidden="1"/>
    </xf>
    <xf numFmtId="164" fontId="3" fillId="0" borderId="9" xfId="0" applyNumberFormat="1" applyFont="1" applyFill="1" applyBorder="1" applyAlignment="1" applyProtection="1">
      <alignment vertical="center"/>
      <protection hidden="1"/>
    </xf>
    <xf numFmtId="164" fontId="28" fillId="6" borderId="9" xfId="4" applyNumberFormat="1" applyFont="1" applyFill="1" applyBorder="1" applyAlignment="1" applyProtection="1">
      <alignment vertical="center"/>
      <protection hidden="1"/>
    </xf>
    <xf numFmtId="164" fontId="1" fillId="0" borderId="29" xfId="0" applyNumberFormat="1" applyFont="1" applyBorder="1" applyAlignment="1" applyProtection="1">
      <alignment vertical="center"/>
      <protection hidden="1"/>
    </xf>
    <xf numFmtId="164" fontId="1" fillId="0" borderId="42" xfId="0" applyNumberFormat="1" applyFont="1" applyBorder="1" applyAlignment="1" applyProtection="1">
      <alignment vertical="center"/>
      <protection hidden="1"/>
    </xf>
    <xf numFmtId="0" fontId="23" fillId="8" borderId="44" xfId="0" applyFont="1" applyFill="1" applyBorder="1" applyAlignment="1" applyProtection="1">
      <alignment horizontal="center" vertical="center"/>
      <protection hidden="1"/>
    </xf>
    <xf numFmtId="0" fontId="23" fillId="8" borderId="45" xfId="0" applyFont="1" applyFill="1" applyBorder="1" applyAlignment="1" applyProtection="1">
      <alignment horizontal="center" vertical="center"/>
      <protection hidden="1"/>
    </xf>
    <xf numFmtId="0" fontId="25" fillId="8" borderId="47" xfId="3" applyFont="1" applyFill="1" applyBorder="1" applyAlignment="1" applyProtection="1">
      <alignment horizontal="left" vertical="center" indent="1"/>
      <protection hidden="1"/>
    </xf>
    <xf numFmtId="0" fontId="25" fillId="8" borderId="48" xfId="3" applyFont="1" applyFill="1" applyBorder="1" applyAlignment="1" applyProtection="1">
      <alignment horizontal="center" vertical="center"/>
      <protection hidden="1"/>
    </xf>
    <xf numFmtId="0" fontId="34" fillId="0" borderId="0" xfId="3" applyFont="1" applyFill="1" applyBorder="1" applyAlignment="1" applyProtection="1">
      <alignment vertical="center"/>
      <protection hidden="1"/>
    </xf>
    <xf numFmtId="0" fontId="34" fillId="0" borderId="35" xfId="3" applyFont="1" applyFill="1" applyBorder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center" vertical="center"/>
      <protection hidden="1"/>
    </xf>
    <xf numFmtId="10" fontId="25" fillId="8" borderId="33" xfId="0" applyNumberFormat="1" applyFont="1" applyFill="1" applyBorder="1" applyAlignment="1" applyProtection="1">
      <alignment horizontal="right" vertical="center" indent="1"/>
      <protection hidden="1"/>
    </xf>
    <xf numFmtId="0" fontId="1" fillId="0" borderId="22" xfId="0" applyFont="1" applyBorder="1" applyProtection="1">
      <protection hidden="1"/>
    </xf>
    <xf numFmtId="0" fontId="1" fillId="0" borderId="23" xfId="0" applyFont="1" applyBorder="1" applyProtection="1">
      <protection hidden="1"/>
    </xf>
    <xf numFmtId="164" fontId="1" fillId="0" borderId="23" xfId="0" applyNumberFormat="1" applyFont="1" applyBorder="1" applyProtection="1">
      <protection hidden="1"/>
    </xf>
    <xf numFmtId="0" fontId="0" fillId="0" borderId="23" xfId="0" applyBorder="1" applyProtection="1">
      <protection hidden="1"/>
    </xf>
    <xf numFmtId="0" fontId="0" fillId="0" borderId="11" xfId="0" applyFill="1" applyBorder="1" applyProtection="1">
      <protection hidden="1"/>
    </xf>
    <xf numFmtId="0" fontId="3" fillId="0" borderId="12" xfId="0" applyFont="1" applyBorder="1" applyProtection="1">
      <protection hidden="1"/>
    </xf>
    <xf numFmtId="0" fontId="21" fillId="0" borderId="13" xfId="0" applyFont="1" applyFill="1" applyBorder="1" applyProtection="1">
      <protection hidden="1"/>
    </xf>
    <xf numFmtId="0" fontId="1" fillId="0" borderId="12" xfId="0" applyFont="1" applyFill="1" applyBorder="1" applyProtection="1">
      <protection hidden="1"/>
    </xf>
    <xf numFmtId="0" fontId="0" fillId="0" borderId="13" xfId="0" applyFill="1" applyBorder="1" applyProtection="1">
      <protection hidden="1"/>
    </xf>
    <xf numFmtId="0" fontId="1" fillId="0" borderId="12" xfId="0" applyFont="1" applyBorder="1" applyProtection="1">
      <protection hidden="1"/>
    </xf>
    <xf numFmtId="0" fontId="5" fillId="0" borderId="13" xfId="0" applyFont="1" applyFill="1" applyBorder="1" applyAlignment="1" applyProtection="1">
      <alignment horizontal="left" vertical="center" indent="1"/>
      <protection hidden="1"/>
    </xf>
    <xf numFmtId="0" fontId="35" fillId="0" borderId="0" xfId="0" applyFont="1" applyBorder="1" applyAlignment="1">
      <alignment vertical="center"/>
    </xf>
    <xf numFmtId="0" fontId="16" fillId="0" borderId="13" xfId="1" applyFont="1" applyFill="1" applyBorder="1" applyAlignment="1" applyProtection="1">
      <alignment horizontal="left" vertical="center" indent="1"/>
      <protection hidden="1"/>
    </xf>
    <xf numFmtId="0" fontId="17" fillId="0" borderId="13" xfId="1" applyFont="1" applyFill="1" applyBorder="1" applyAlignment="1" applyProtection="1">
      <alignment horizontal="left" vertical="center" indent="1"/>
      <protection hidden="1"/>
    </xf>
    <xf numFmtId="164" fontId="16" fillId="0" borderId="13" xfId="1" applyNumberFormat="1" applyFont="1" applyFill="1" applyBorder="1" applyAlignment="1" applyProtection="1">
      <alignment horizontal="center" vertical="center"/>
      <protection hidden="1"/>
    </xf>
    <xf numFmtId="164" fontId="7" fillId="0" borderId="13" xfId="0" applyNumberFormat="1" applyFont="1" applyFill="1" applyBorder="1" applyAlignment="1" applyProtection="1">
      <alignment vertical="center"/>
      <protection hidden="1"/>
    </xf>
    <xf numFmtId="164" fontId="16" fillId="0" borderId="13" xfId="1" applyNumberFormat="1" applyFont="1" applyFill="1" applyBorder="1" applyAlignment="1" applyProtection="1">
      <alignment vertical="center"/>
      <protection hidden="1"/>
    </xf>
    <xf numFmtId="164" fontId="6" fillId="0" borderId="13" xfId="0" applyNumberFormat="1" applyFont="1" applyFill="1" applyBorder="1" applyAlignment="1" applyProtection="1">
      <alignment vertical="center"/>
      <protection hidden="1"/>
    </xf>
    <xf numFmtId="10" fontId="8" fillId="0" borderId="13" xfId="0" applyNumberFormat="1" applyFont="1" applyFill="1" applyBorder="1" applyAlignment="1" applyProtection="1">
      <alignment horizontal="center" vertical="center"/>
      <protection hidden="1"/>
    </xf>
    <xf numFmtId="0" fontId="18" fillId="0" borderId="12" xfId="0" applyFont="1" applyBorder="1" applyProtection="1">
      <protection hidden="1"/>
    </xf>
    <xf numFmtId="0" fontId="20" fillId="0" borderId="13" xfId="0" applyFont="1" applyFill="1" applyBorder="1" applyProtection="1">
      <protection hidden="1"/>
    </xf>
    <xf numFmtId="0" fontId="4" fillId="0" borderId="13" xfId="0" applyFont="1" applyFill="1" applyBorder="1" applyAlignment="1" applyProtection="1">
      <alignment horizontal="left" vertical="center" indent="1"/>
      <protection hidden="1"/>
    </xf>
    <xf numFmtId="0" fontId="10" fillId="0" borderId="12" xfId="0" applyFont="1" applyBorder="1" applyProtection="1">
      <protection hidden="1"/>
    </xf>
    <xf numFmtId="0" fontId="4" fillId="0" borderId="13" xfId="0" applyFont="1" applyFill="1" applyBorder="1" applyAlignment="1" applyProtection="1">
      <alignment horizontal="center" vertical="center"/>
      <protection hidden="1"/>
    </xf>
    <xf numFmtId="0" fontId="14" fillId="0" borderId="12" xfId="0" applyFont="1" applyBorder="1" applyProtection="1">
      <protection hidden="1"/>
    </xf>
    <xf numFmtId="0" fontId="13" fillId="0" borderId="13" xfId="0" applyFont="1" applyFill="1" applyBorder="1" applyProtection="1">
      <protection hidden="1"/>
    </xf>
    <xf numFmtId="0" fontId="1" fillId="0" borderId="20" xfId="0" applyFont="1" applyBorder="1" applyProtection="1">
      <protection hidden="1"/>
    </xf>
    <xf numFmtId="0" fontId="1" fillId="0" borderId="35" xfId="0" applyFont="1" applyBorder="1" applyProtection="1">
      <protection hidden="1"/>
    </xf>
    <xf numFmtId="164" fontId="1" fillId="0" borderId="35" xfId="0" applyNumberFormat="1" applyFont="1" applyBorder="1" applyProtection="1">
      <protection hidden="1"/>
    </xf>
    <xf numFmtId="0" fontId="0" fillId="0" borderId="35" xfId="0" applyBorder="1" applyProtection="1">
      <protection hidden="1"/>
    </xf>
    <xf numFmtId="0" fontId="10" fillId="0" borderId="35" xfId="0" applyFont="1" applyBorder="1" applyProtection="1">
      <protection hidden="1"/>
    </xf>
    <xf numFmtId="0" fontId="0" fillId="0" borderId="24" xfId="0" applyFill="1" applyBorder="1" applyProtection="1">
      <protection hidden="1"/>
    </xf>
    <xf numFmtId="0" fontId="23" fillId="11" borderId="9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vertical="center"/>
      <protection hidden="1"/>
    </xf>
    <xf numFmtId="164" fontId="1" fillId="0" borderId="49" xfId="0" applyNumberFormat="1" applyFont="1" applyBorder="1" applyAlignment="1" applyProtection="1">
      <alignment vertical="center"/>
      <protection hidden="1"/>
    </xf>
    <xf numFmtId="164" fontId="23" fillId="8" borderId="50" xfId="0" applyNumberFormat="1" applyFont="1" applyFill="1" applyBorder="1" applyAlignment="1" applyProtection="1">
      <alignment vertical="center"/>
      <protection hidden="1"/>
    </xf>
    <xf numFmtId="10" fontId="30" fillId="8" borderId="34" xfId="0" applyNumberFormat="1" applyFont="1" applyFill="1" applyBorder="1" applyAlignment="1" applyProtection="1">
      <alignment horizontal="center" vertical="top"/>
      <protection hidden="1"/>
    </xf>
    <xf numFmtId="0" fontId="39" fillId="0" borderId="0" xfId="0" applyFont="1" applyAlignment="1" applyProtection="1">
      <alignment vertical="center"/>
      <protection hidden="1"/>
    </xf>
    <xf numFmtId="0" fontId="40" fillId="0" borderId="0" xfId="0" applyFont="1" applyAlignment="1" applyProtection="1">
      <alignment vertical="center"/>
      <protection hidden="1"/>
    </xf>
    <xf numFmtId="0" fontId="41" fillId="0" borderId="22" xfId="0" applyFont="1" applyBorder="1" applyProtection="1">
      <protection hidden="1"/>
    </xf>
    <xf numFmtId="0" fontId="41" fillId="0" borderId="23" xfId="0" applyFont="1" applyBorder="1" applyProtection="1">
      <protection hidden="1"/>
    </xf>
    <xf numFmtId="164" fontId="41" fillId="0" borderId="23" xfId="0" applyNumberFormat="1" applyFont="1" applyBorder="1" applyProtection="1">
      <protection hidden="1"/>
    </xf>
    <xf numFmtId="0" fontId="41" fillId="0" borderId="11" xfId="0" applyFont="1" applyFill="1" applyBorder="1" applyProtection="1">
      <protection hidden="1"/>
    </xf>
    <xf numFmtId="0" fontId="27" fillId="0" borderId="23" xfId="0" applyFont="1" applyBorder="1" applyProtection="1">
      <protection hidden="1"/>
    </xf>
    <xf numFmtId="0" fontId="24" fillId="0" borderId="12" xfId="0" applyFont="1" applyBorder="1" applyAlignment="1" applyProtection="1">
      <alignment horizontal="left" vertical="center" indent="1"/>
      <protection hidden="1"/>
    </xf>
    <xf numFmtId="164" fontId="1" fillId="0" borderId="54" xfId="0" applyNumberFormat="1" applyFont="1" applyBorder="1" applyAlignment="1" applyProtection="1">
      <alignment vertical="center"/>
      <protection hidden="1"/>
    </xf>
    <xf numFmtId="164" fontId="3" fillId="6" borderId="32" xfId="0" applyNumberFormat="1" applyFont="1" applyFill="1" applyBorder="1" applyAlignment="1" applyProtection="1">
      <alignment vertical="center"/>
      <protection hidden="1"/>
    </xf>
    <xf numFmtId="0" fontId="42" fillId="7" borderId="51" xfId="0" applyFont="1" applyFill="1" applyBorder="1" applyAlignment="1" applyProtection="1">
      <alignment horizontal="center" vertical="center"/>
      <protection hidden="1"/>
    </xf>
    <xf numFmtId="0" fontId="17" fillId="7" borderId="19" xfId="2" applyFont="1" applyFill="1" applyBorder="1" applyAlignment="1" applyProtection="1">
      <alignment horizontal="right" vertical="center"/>
      <protection hidden="1"/>
    </xf>
    <xf numFmtId="0" fontId="17" fillId="9" borderId="11" xfId="2" applyFont="1" applyFill="1" applyBorder="1" applyAlignment="1" applyProtection="1">
      <alignment horizontal="center" vertical="center"/>
      <protection hidden="1"/>
    </xf>
    <xf numFmtId="0" fontId="17" fillId="7" borderId="2" xfId="2" applyFont="1" applyFill="1" applyBorder="1" applyAlignment="1" applyProtection="1">
      <alignment horizontal="center" vertical="center"/>
      <protection hidden="1"/>
    </xf>
    <xf numFmtId="0" fontId="17" fillId="7" borderId="3" xfId="2" applyFont="1" applyFill="1" applyBorder="1" applyAlignment="1" applyProtection="1">
      <alignment horizontal="center" vertical="center"/>
      <protection hidden="1"/>
    </xf>
    <xf numFmtId="0" fontId="17" fillId="7" borderId="4" xfId="2" applyFont="1" applyFill="1" applyBorder="1" applyAlignment="1" applyProtection="1">
      <alignment horizontal="right" vertical="center" indent="1"/>
      <protection hidden="1"/>
    </xf>
    <xf numFmtId="0" fontId="17" fillId="9" borderId="10" xfId="2" applyFont="1" applyFill="1" applyBorder="1" applyAlignment="1" applyProtection="1">
      <alignment horizontal="center" vertical="center"/>
      <protection locked="0"/>
    </xf>
    <xf numFmtId="0" fontId="43" fillId="0" borderId="0" xfId="0" applyFont="1" applyBorder="1" applyProtection="1">
      <protection hidden="1"/>
    </xf>
    <xf numFmtId="0" fontId="42" fillId="7" borderId="5" xfId="0" applyFont="1" applyFill="1" applyBorder="1" applyAlignment="1" applyProtection="1">
      <alignment horizontal="right" vertical="center" indent="1"/>
      <protection hidden="1"/>
    </xf>
    <xf numFmtId="0" fontId="16" fillId="12" borderId="26" xfId="4" applyNumberFormat="1" applyFont="1" applyFill="1" applyBorder="1" applyAlignment="1" applyProtection="1">
      <alignment horizontal="left" vertical="center"/>
      <protection hidden="1"/>
    </xf>
    <xf numFmtId="0" fontId="25" fillId="8" borderId="55" xfId="3" applyFont="1" applyFill="1" applyBorder="1" applyAlignment="1" applyProtection="1">
      <alignment horizontal="center" vertical="center"/>
      <protection hidden="1"/>
    </xf>
    <xf numFmtId="10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8" borderId="56" xfId="3" applyFont="1" applyFill="1" applyBorder="1" applyAlignment="1" applyProtection="1">
      <alignment horizontal="center" vertical="center"/>
      <protection hidden="1"/>
    </xf>
    <xf numFmtId="10" fontId="27" fillId="0" borderId="0" xfId="0" applyNumberFormat="1" applyFont="1" applyFill="1" applyBorder="1" applyAlignment="1" applyProtection="1">
      <alignment horizontal="center" vertical="center"/>
      <protection hidden="1"/>
    </xf>
    <xf numFmtId="10" fontId="27" fillId="0" borderId="56" xfId="0" applyNumberFormat="1" applyFont="1" applyFill="1" applyBorder="1" applyAlignment="1" applyProtection="1">
      <alignment horizontal="center" vertical="center"/>
      <protection hidden="1"/>
    </xf>
    <xf numFmtId="10" fontId="27" fillId="8" borderId="33" xfId="0" applyNumberFormat="1" applyFont="1" applyFill="1" applyBorder="1" applyAlignment="1" applyProtection="1">
      <alignment horizontal="center" vertical="center"/>
      <protection hidden="1"/>
    </xf>
    <xf numFmtId="10" fontId="27" fillId="0" borderId="56" xfId="0" applyNumberFormat="1" applyFont="1" applyBorder="1" applyAlignment="1" applyProtection="1">
      <alignment horizontal="center" vertical="center"/>
      <protection hidden="1"/>
    </xf>
    <xf numFmtId="10" fontId="27" fillId="0" borderId="0" xfId="0" applyNumberFormat="1" applyFont="1" applyBorder="1" applyAlignment="1" applyProtection="1">
      <alignment horizontal="center" vertical="center"/>
      <protection hidden="1"/>
    </xf>
    <xf numFmtId="0" fontId="23" fillId="8" borderId="58" xfId="0" applyFont="1" applyFill="1" applyBorder="1" applyAlignment="1" applyProtection="1">
      <alignment horizontal="center" vertical="center"/>
      <protection hidden="1"/>
    </xf>
    <xf numFmtId="165" fontId="27" fillId="0" borderId="59" xfId="0" applyNumberFormat="1" applyFont="1" applyFill="1" applyBorder="1" applyAlignment="1" applyProtection="1">
      <alignment horizontal="center" vertical="center"/>
      <protection locked="0"/>
    </xf>
    <xf numFmtId="10" fontId="27" fillId="0" borderId="60" xfId="0" applyNumberFormat="1" applyFont="1" applyFill="1" applyBorder="1" applyAlignment="1" applyProtection="1">
      <alignment horizontal="center" vertical="center"/>
      <protection locked="0"/>
    </xf>
    <xf numFmtId="165" fontId="27" fillId="10" borderId="61" xfId="0" applyNumberFormat="1" applyFont="1" applyFill="1" applyBorder="1" applyAlignment="1" applyProtection="1">
      <alignment horizontal="center" vertical="center"/>
      <protection locked="0"/>
    </xf>
    <xf numFmtId="0" fontId="23" fillId="8" borderId="62" xfId="0" applyFont="1" applyFill="1" applyBorder="1" applyAlignment="1" applyProtection="1">
      <alignment horizontal="center" vertical="center"/>
      <protection hidden="1"/>
    </xf>
    <xf numFmtId="10" fontId="27" fillId="0" borderId="59" xfId="0" applyNumberFormat="1" applyFont="1" applyFill="1" applyBorder="1" applyAlignment="1" applyProtection="1">
      <alignment horizontal="center" vertical="center"/>
      <protection locked="0"/>
    </xf>
    <xf numFmtId="10" fontId="27" fillId="0" borderId="63" xfId="0" applyNumberFormat="1" applyFont="1" applyBorder="1" applyAlignment="1" applyProtection="1">
      <alignment horizontal="center" vertical="center"/>
      <protection hidden="1"/>
    </xf>
    <xf numFmtId="164" fontId="25" fillId="8" borderId="64" xfId="3" applyNumberFormat="1" applyFont="1" applyFill="1" applyBorder="1" applyAlignment="1" applyProtection="1">
      <alignment horizontal="center" vertical="center"/>
      <protection hidden="1"/>
    </xf>
    <xf numFmtId="164" fontId="1" fillId="0" borderId="37" xfId="0" applyNumberFormat="1" applyFont="1" applyFill="1" applyBorder="1" applyAlignment="1" applyProtection="1">
      <alignment vertical="center"/>
      <protection hidden="1"/>
    </xf>
    <xf numFmtId="164" fontId="25" fillId="8" borderId="38" xfId="3" applyNumberFormat="1" applyFont="1" applyFill="1" applyBorder="1" applyAlignment="1" applyProtection="1">
      <alignment horizontal="center" vertical="center"/>
      <protection hidden="1"/>
    </xf>
    <xf numFmtId="164" fontId="1" fillId="0" borderId="37" xfId="0" applyNumberFormat="1" applyFont="1" applyFill="1" applyBorder="1" applyAlignment="1" applyProtection="1">
      <alignment vertical="center"/>
      <protection locked="0"/>
    </xf>
    <xf numFmtId="164" fontId="1" fillId="0" borderId="38" xfId="0" applyNumberFormat="1" applyFont="1" applyFill="1" applyBorder="1" applyAlignment="1" applyProtection="1">
      <alignment vertical="center"/>
      <protection locked="0"/>
    </xf>
    <xf numFmtId="164" fontId="3" fillId="8" borderId="65" xfId="0" applyNumberFormat="1" applyFont="1" applyFill="1" applyBorder="1" applyAlignment="1" applyProtection="1">
      <alignment vertical="center"/>
      <protection hidden="1"/>
    </xf>
    <xf numFmtId="164" fontId="1" fillId="0" borderId="37" xfId="0" applyNumberFormat="1" applyFont="1" applyBorder="1" applyAlignment="1" applyProtection="1">
      <alignment vertical="center"/>
      <protection hidden="1"/>
    </xf>
    <xf numFmtId="164" fontId="1" fillId="0" borderId="38" xfId="0" applyNumberFormat="1" applyFont="1" applyBorder="1" applyAlignment="1" applyProtection="1">
      <alignment vertical="center"/>
      <protection hidden="1"/>
    </xf>
    <xf numFmtId="164" fontId="23" fillId="8" borderId="36" xfId="0" applyNumberFormat="1" applyFont="1" applyFill="1" applyBorder="1" applyAlignment="1" applyProtection="1">
      <alignment horizontal="center" vertical="center"/>
      <protection hidden="1"/>
    </xf>
    <xf numFmtId="164" fontId="1" fillId="0" borderId="39" xfId="0" applyNumberFormat="1" applyFont="1" applyBorder="1" applyAlignment="1" applyProtection="1">
      <alignment vertical="center"/>
      <protection hidden="1"/>
    </xf>
    <xf numFmtId="164" fontId="23" fillId="8" borderId="46" xfId="0" applyNumberFormat="1" applyFont="1" applyFill="1" applyBorder="1" applyAlignment="1" applyProtection="1">
      <alignment horizontal="center" vertical="center"/>
      <protection hidden="1"/>
    </xf>
    <xf numFmtId="164" fontId="1" fillId="0" borderId="43" xfId="0" applyNumberFormat="1" applyFont="1" applyBorder="1" applyAlignment="1" applyProtection="1">
      <alignment vertical="center"/>
      <protection hidden="1"/>
    </xf>
    <xf numFmtId="0" fontId="24" fillId="8" borderId="9" xfId="0" applyFont="1" applyFill="1" applyBorder="1" applyAlignment="1" applyProtection="1">
      <alignment horizontal="center" vertical="center"/>
      <protection locked="0"/>
    </xf>
    <xf numFmtId="0" fontId="42" fillId="12" borderId="67" xfId="0" applyFont="1" applyFill="1" applyBorder="1" applyAlignment="1" applyProtection="1">
      <alignment horizontal="center" vertical="center"/>
      <protection hidden="1"/>
    </xf>
    <xf numFmtId="0" fontId="42" fillId="12" borderId="68" xfId="0" applyFont="1" applyFill="1" applyBorder="1" applyAlignment="1" applyProtection="1">
      <alignment horizontal="center" vertical="center"/>
      <protection hidden="1"/>
    </xf>
    <xf numFmtId="0" fontId="42" fillId="12" borderId="15" xfId="0" applyFont="1" applyFill="1" applyBorder="1" applyAlignment="1" applyProtection="1">
      <alignment horizontal="center" vertical="center"/>
      <protection hidden="1"/>
    </xf>
    <xf numFmtId="0" fontId="42" fillId="12" borderId="70" xfId="0" applyFont="1" applyFill="1" applyBorder="1" applyAlignment="1" applyProtection="1">
      <alignment horizontal="center" vertical="center"/>
      <protection hidden="1"/>
    </xf>
    <xf numFmtId="0" fontId="42" fillId="12" borderId="69" xfId="0" applyFont="1" applyFill="1" applyBorder="1" applyAlignment="1" applyProtection="1">
      <alignment horizontal="center" vertical="center"/>
      <protection hidden="1"/>
    </xf>
    <xf numFmtId="0" fontId="24" fillId="0" borderId="71" xfId="0" applyFont="1" applyBorder="1" applyAlignment="1" applyProtection="1">
      <alignment horizontal="left" vertical="center" indent="1"/>
      <protection hidden="1"/>
    </xf>
    <xf numFmtId="0" fontId="23" fillId="8" borderId="72" xfId="0" quotePrefix="1" applyFont="1" applyFill="1" applyBorder="1" applyAlignment="1" applyProtection="1">
      <alignment horizontal="left" vertical="center" indent="1"/>
      <protection hidden="1"/>
    </xf>
    <xf numFmtId="10" fontId="30" fillId="8" borderId="14" xfId="0" applyNumberFormat="1" applyFont="1" applyFill="1" applyBorder="1" applyAlignment="1" applyProtection="1">
      <alignment horizontal="left" vertical="top" indent="1"/>
      <protection hidden="1"/>
    </xf>
    <xf numFmtId="0" fontId="24" fillId="0" borderId="73" xfId="0" applyFont="1" applyBorder="1" applyAlignment="1" applyProtection="1">
      <alignment horizontal="left" vertical="center" indent="1"/>
      <protection hidden="1"/>
    </xf>
    <xf numFmtId="0" fontId="23" fillId="6" borderId="31" xfId="0" applyFont="1" applyFill="1" applyBorder="1" applyAlignment="1" applyProtection="1">
      <alignment horizontal="left" vertical="center" indent="1"/>
      <protection hidden="1"/>
    </xf>
    <xf numFmtId="164" fontId="1" fillId="0" borderId="50" xfId="0" applyNumberFormat="1" applyFont="1" applyBorder="1" applyAlignment="1" applyProtection="1">
      <alignment vertical="center"/>
      <protection hidden="1"/>
    </xf>
    <xf numFmtId="164" fontId="1" fillId="0" borderId="70" xfId="0" applyNumberFormat="1" applyFont="1" applyBorder="1" applyAlignment="1" applyProtection="1">
      <alignment vertical="center"/>
      <protection hidden="1"/>
    </xf>
    <xf numFmtId="164" fontId="23" fillId="8" borderId="74" xfId="0" applyNumberFormat="1" applyFont="1" applyFill="1" applyBorder="1" applyAlignment="1" applyProtection="1">
      <alignment vertical="center"/>
      <protection hidden="1"/>
    </xf>
    <xf numFmtId="10" fontId="30" fillId="8" borderId="57" xfId="0" applyNumberFormat="1" applyFont="1" applyFill="1" applyBorder="1" applyAlignment="1" applyProtection="1">
      <alignment horizontal="center" vertical="top"/>
      <protection hidden="1"/>
    </xf>
    <xf numFmtId="164" fontId="1" fillId="0" borderId="75" xfId="0" applyNumberFormat="1" applyFont="1" applyBorder="1" applyAlignment="1" applyProtection="1">
      <alignment vertical="center"/>
      <protection hidden="1"/>
    </xf>
    <xf numFmtId="164" fontId="3" fillId="6" borderId="33" xfId="0" applyNumberFormat="1" applyFont="1" applyFill="1" applyBorder="1" applyAlignment="1" applyProtection="1">
      <alignment vertical="center"/>
      <protection hidden="1"/>
    </xf>
    <xf numFmtId="164" fontId="1" fillId="6" borderId="76" xfId="0" applyNumberFormat="1" applyFont="1" applyFill="1" applyBorder="1" applyAlignment="1" applyProtection="1">
      <alignment vertical="center"/>
      <protection hidden="1"/>
    </xf>
    <xf numFmtId="164" fontId="1" fillId="6" borderId="77" xfId="0" applyNumberFormat="1" applyFont="1" applyFill="1" applyBorder="1" applyAlignment="1" applyProtection="1">
      <alignment vertical="center"/>
      <protection hidden="1"/>
    </xf>
    <xf numFmtId="164" fontId="23" fillId="8" borderId="76" xfId="0" applyNumberFormat="1" applyFont="1" applyFill="1" applyBorder="1" applyAlignment="1" applyProtection="1">
      <alignment vertical="center"/>
      <protection hidden="1"/>
    </xf>
    <xf numFmtId="10" fontId="32" fillId="8" borderId="66" xfId="0" applyNumberFormat="1" applyFont="1" applyFill="1" applyBorder="1" applyAlignment="1" applyProtection="1">
      <alignment horizontal="center" vertical="top"/>
      <protection hidden="1"/>
    </xf>
    <xf numFmtId="164" fontId="1" fillId="6" borderId="37" xfId="0" applyNumberFormat="1" applyFont="1" applyFill="1" applyBorder="1" applyAlignment="1" applyProtection="1">
      <alignment vertical="center"/>
      <protection hidden="1"/>
    </xf>
    <xf numFmtId="164" fontId="1" fillId="6" borderId="78" xfId="0" applyNumberFormat="1" applyFont="1" applyFill="1" applyBorder="1" applyAlignment="1" applyProtection="1">
      <alignment vertical="center"/>
      <protection hidden="1"/>
    </xf>
    <xf numFmtId="164" fontId="3" fillId="6" borderId="65" xfId="0" applyNumberFormat="1" applyFont="1" applyFill="1" applyBorder="1" applyAlignment="1" applyProtection="1">
      <alignment vertical="center"/>
      <protection hidden="1"/>
    </xf>
    <xf numFmtId="0" fontId="24" fillId="8" borderId="9" xfId="0" applyFont="1" applyFill="1" applyBorder="1" applyAlignment="1" applyProtection="1">
      <alignment horizontal="center" vertical="center"/>
      <protection hidden="1"/>
    </xf>
    <xf numFmtId="0" fontId="17" fillId="7" borderId="21" xfId="2" applyFont="1" applyFill="1" applyBorder="1" applyAlignment="1" applyProtection="1">
      <alignment horizontal="left" vertical="center" indent="1"/>
      <protection locked="0"/>
    </xf>
    <xf numFmtId="0" fontId="17" fillId="7" borderId="4" xfId="2" applyFont="1" applyFill="1" applyBorder="1" applyAlignment="1" applyProtection="1">
      <alignment horizontal="left" vertical="center" indent="1"/>
      <protection locked="0"/>
    </xf>
    <xf numFmtId="0" fontId="17" fillId="7" borderId="6" xfId="2" applyFont="1" applyFill="1" applyBorder="1" applyAlignment="1" applyProtection="1">
      <alignment horizontal="left" indent="1"/>
      <protection locked="0"/>
    </xf>
    <xf numFmtId="0" fontId="23" fillId="0" borderId="0" xfId="0" applyFont="1" applyBorder="1" applyAlignment="1" applyProtection="1">
      <alignment horizontal="right" vertical="center" indent="1"/>
      <protection hidden="1"/>
    </xf>
    <xf numFmtId="0" fontId="24" fillId="0" borderId="0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Border="1" applyAlignment="1">
      <alignment horizontal="left" vertical="center" indent="1"/>
    </xf>
    <xf numFmtId="0" fontId="23" fillId="0" borderId="0" xfId="0" applyFont="1" applyFill="1" applyBorder="1" applyAlignment="1" applyProtection="1">
      <alignment horizontal="right" vertical="center"/>
      <protection hidden="1"/>
    </xf>
    <xf numFmtId="0" fontId="33" fillId="0" borderId="0" xfId="0" applyFont="1" applyBorder="1" applyAlignment="1" applyProtection="1">
      <alignment horizontal="right" vertical="center" indent="1"/>
      <protection hidden="1"/>
    </xf>
    <xf numFmtId="0" fontId="25" fillId="8" borderId="12" xfId="1" applyFont="1" applyFill="1" applyBorder="1" applyAlignment="1" applyProtection="1">
      <alignment horizontal="center" vertical="center"/>
      <protection hidden="1"/>
    </xf>
    <xf numFmtId="0" fontId="25" fillId="8" borderId="14" xfId="1" applyFont="1" applyFill="1" applyBorder="1" applyAlignment="1" applyProtection="1">
      <alignment horizontal="center" vertical="center"/>
      <protection hidden="1"/>
    </xf>
    <xf numFmtId="0" fontId="25" fillId="8" borderId="29" xfId="1" applyFont="1" applyFill="1" applyBorder="1" applyAlignment="1" applyProtection="1">
      <alignment horizontal="center" vertical="center" wrapText="1"/>
      <protection hidden="1"/>
    </xf>
    <xf numFmtId="0" fontId="25" fillId="8" borderId="34" xfId="1" applyFont="1" applyFill="1" applyBorder="1" applyAlignment="1" applyProtection="1">
      <alignment horizontal="center" vertical="center" wrapText="1"/>
      <protection hidden="1"/>
    </xf>
    <xf numFmtId="0" fontId="25" fillId="8" borderId="0" xfId="1" applyFont="1" applyFill="1" applyBorder="1" applyAlignment="1" applyProtection="1">
      <alignment horizontal="center" vertical="center"/>
      <protection hidden="1"/>
    </xf>
    <xf numFmtId="0" fontId="25" fillId="8" borderId="57" xfId="1" applyFont="1" applyFill="1" applyBorder="1" applyAlignment="1" applyProtection="1">
      <alignment horizontal="center" vertical="center"/>
      <protection hidden="1"/>
    </xf>
    <xf numFmtId="164" fontId="25" fillId="8" borderId="37" xfId="1" applyNumberFormat="1" applyFont="1" applyFill="1" applyBorder="1" applyAlignment="1" applyProtection="1">
      <alignment horizontal="center" vertical="center"/>
      <protection hidden="1"/>
    </xf>
    <xf numFmtId="164" fontId="25" fillId="8" borderId="66" xfId="1" applyNumberFormat="1" applyFont="1" applyFill="1" applyBorder="1" applyAlignment="1" applyProtection="1">
      <alignment horizontal="center" vertical="center"/>
      <protection hidden="1"/>
    </xf>
    <xf numFmtId="0" fontId="24" fillId="8" borderId="25" xfId="0" applyFont="1" applyFill="1" applyBorder="1" applyAlignment="1" applyProtection="1">
      <alignment horizontal="center" vertical="center"/>
      <protection hidden="1"/>
    </xf>
    <xf numFmtId="0" fontId="0" fillId="0" borderId="40" xfId="0" applyBorder="1" applyAlignment="1">
      <alignment horizontal="center" vertical="center"/>
    </xf>
    <xf numFmtId="0" fontId="24" fillId="0" borderId="17" xfId="0" applyFont="1" applyBorder="1" applyAlignment="1" applyProtection="1">
      <alignment horizontal="left" vertical="center" indent="1"/>
      <protection hidden="1"/>
    </xf>
    <xf numFmtId="0" fontId="0" fillId="0" borderId="41" xfId="0" applyBorder="1" applyAlignment="1">
      <alignment horizontal="left" vertical="center" indent="1"/>
    </xf>
    <xf numFmtId="0" fontId="1" fillId="0" borderId="0" xfId="0" applyFont="1" applyFill="1" applyBorder="1" applyAlignment="1" applyProtection="1">
      <protection hidden="1"/>
    </xf>
    <xf numFmtId="0" fontId="0" fillId="0" borderId="0" xfId="0" applyFill="1" applyBorder="1" applyAlignment="1"/>
    <xf numFmtId="0" fontId="23" fillId="0" borderId="0" xfId="0" applyFont="1" applyBorder="1" applyAlignment="1" applyProtection="1">
      <alignment horizontal="left" vertical="center"/>
      <protection hidden="1"/>
    </xf>
    <xf numFmtId="0" fontId="23" fillId="0" borderId="0" xfId="0" quotePrefix="1" applyFont="1" applyBorder="1" applyAlignment="1" applyProtection="1">
      <alignment horizontal="left" vertical="center"/>
      <protection hidden="1"/>
    </xf>
    <xf numFmtId="0" fontId="37" fillId="0" borderId="0" xfId="3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right" vertical="center" indent="1"/>
      <protection hidden="1"/>
    </xf>
    <xf numFmtId="0" fontId="24" fillId="0" borderId="12" xfId="0" applyFont="1" applyBorder="1" applyAlignment="1" applyProtection="1">
      <alignment horizontal="left" vertical="center" indent="1"/>
      <protection hidden="1"/>
    </xf>
    <xf numFmtId="0" fontId="24" fillId="0" borderId="0" xfId="0" applyFont="1" applyBorder="1" applyAlignment="1" applyProtection="1">
      <alignment horizontal="left" vertical="center" indent="1"/>
      <protection hidden="1"/>
    </xf>
    <xf numFmtId="0" fontId="24" fillId="0" borderId="41" xfId="0" applyFont="1" applyBorder="1" applyAlignment="1" applyProtection="1">
      <alignment horizontal="left" vertical="center" indent="1"/>
      <protection hidden="1"/>
    </xf>
    <xf numFmtId="0" fontId="16" fillId="12" borderId="25" xfId="1" applyFont="1" applyFill="1" applyBorder="1" applyAlignment="1" applyProtection="1">
      <alignment horizontal="left" vertical="center" indent="1"/>
      <protection hidden="1"/>
    </xf>
    <xf numFmtId="0" fontId="16" fillId="12" borderId="40" xfId="1" applyFont="1" applyFill="1" applyBorder="1" applyAlignment="1" applyProtection="1">
      <alignment horizontal="left" vertical="center" indent="1"/>
      <protection hidden="1"/>
    </xf>
    <xf numFmtId="0" fontId="16" fillId="12" borderId="26" xfId="1" applyFont="1" applyFill="1" applyBorder="1" applyAlignment="1" applyProtection="1">
      <alignment horizontal="left" vertical="center" indent="1"/>
      <protection hidden="1"/>
    </xf>
    <xf numFmtId="0" fontId="3" fillId="8" borderId="31" xfId="0" applyFont="1" applyFill="1" applyBorder="1" applyAlignment="1" applyProtection="1">
      <alignment horizontal="right" vertical="center" indent="1"/>
      <protection hidden="1"/>
    </xf>
    <xf numFmtId="0" fontId="3" fillId="8" borderId="33" xfId="0" applyFont="1" applyFill="1" applyBorder="1" applyAlignment="1" applyProtection="1">
      <alignment horizontal="right" vertical="center" indent="1"/>
      <protection hidden="1"/>
    </xf>
    <xf numFmtId="0" fontId="23" fillId="8" borderId="22" xfId="0" applyFont="1" applyFill="1" applyBorder="1" applyAlignment="1" applyProtection="1">
      <alignment horizontal="center" vertical="center"/>
      <protection hidden="1"/>
    </xf>
    <xf numFmtId="0" fontId="23" fillId="8" borderId="23" xfId="0" applyFont="1" applyFill="1" applyBorder="1" applyAlignment="1" applyProtection="1">
      <alignment horizontal="center" vertical="center"/>
      <protection hidden="1"/>
    </xf>
    <xf numFmtId="0" fontId="23" fillId="8" borderId="11" xfId="0" applyFont="1" applyFill="1" applyBorder="1" applyAlignment="1" applyProtection="1">
      <alignment horizontal="center" vertical="center"/>
      <protection hidden="1"/>
    </xf>
    <xf numFmtId="0" fontId="16" fillId="12" borderId="25" xfId="4" applyFont="1" applyFill="1" applyBorder="1" applyAlignment="1" applyProtection="1">
      <alignment horizontal="right" vertical="center"/>
      <protection hidden="1"/>
    </xf>
    <xf numFmtId="0" fontId="16" fillId="12" borderId="40" xfId="4" applyFont="1" applyFill="1" applyBorder="1" applyAlignment="1" applyProtection="1">
      <alignment horizontal="right" vertical="center"/>
      <protection hidden="1"/>
    </xf>
    <xf numFmtId="0" fontId="16" fillId="12" borderId="25" xfId="3" applyFont="1" applyFill="1" applyBorder="1" applyAlignment="1" applyProtection="1">
      <alignment horizontal="left" vertical="center" indent="1"/>
      <protection hidden="1"/>
    </xf>
    <xf numFmtId="0" fontId="16" fillId="12" borderId="40" xfId="3" applyFont="1" applyFill="1" applyBorder="1" applyAlignment="1" applyProtection="1">
      <alignment horizontal="left" vertical="center" indent="1"/>
      <protection hidden="1"/>
    </xf>
    <xf numFmtId="0" fontId="16" fillId="12" borderId="26" xfId="3" applyFont="1" applyFill="1" applyBorder="1" applyAlignment="1" applyProtection="1">
      <alignment horizontal="left" vertical="center" indent="1"/>
      <protection hidden="1"/>
    </xf>
    <xf numFmtId="10" fontId="30" fillId="0" borderId="0" xfId="0" applyNumberFormat="1" applyFont="1" applyFill="1" applyBorder="1" applyAlignment="1" applyProtection="1">
      <alignment horizontal="right" vertical="center" indent="1"/>
      <protection hidden="1"/>
    </xf>
    <xf numFmtId="0" fontId="23" fillId="0" borderId="1" xfId="0" applyFont="1" applyFill="1" applyBorder="1" applyAlignment="1" applyProtection="1">
      <alignment horizontal="right" vertical="center"/>
      <protection hidden="1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left" vertical="center" indent="1"/>
    </xf>
    <xf numFmtId="0" fontId="17" fillId="7" borderId="52" xfId="2" applyFont="1" applyFill="1" applyBorder="1" applyAlignment="1" applyProtection="1">
      <alignment horizontal="center" vertical="center"/>
      <protection hidden="1"/>
    </xf>
    <xf numFmtId="0" fontId="17" fillId="7" borderId="23" xfId="2" applyFont="1" applyFill="1" applyBorder="1" applyAlignment="1" applyProtection="1">
      <alignment horizontal="center" vertical="center"/>
      <protection hidden="1"/>
    </xf>
    <xf numFmtId="0" fontId="17" fillId="7" borderId="53" xfId="2" applyFont="1" applyFill="1" applyBorder="1" applyAlignment="1" applyProtection="1">
      <alignment horizontal="center" vertical="center"/>
      <protection hidden="1"/>
    </xf>
    <xf numFmtId="0" fontId="44" fillId="0" borderId="0" xfId="3" applyFont="1" applyFill="1" applyBorder="1" applyAlignment="1" applyProtection="1">
      <alignment vertical="center"/>
      <protection hidden="1"/>
    </xf>
    <xf numFmtId="0" fontId="45" fillId="0" borderId="0" xfId="0" applyFont="1" applyFill="1" applyBorder="1" applyAlignment="1" applyProtection="1">
      <alignment horizontal="left" vertical="center"/>
      <protection hidden="1"/>
    </xf>
    <xf numFmtId="0" fontId="45" fillId="0" borderId="0" xfId="0" applyFont="1" applyFill="1" applyBorder="1" applyAlignment="1" applyProtection="1">
      <alignment vertical="center"/>
      <protection hidden="1"/>
    </xf>
  </cellXfs>
  <cellStyles count="5">
    <cellStyle name="60 % - Accent2" xfId="1" builtinId="36"/>
    <cellStyle name="Accent1" xfId="2" builtinId="29"/>
    <cellStyle name="Accent2" xfId="3" builtinId="33"/>
    <cellStyle name="Accent4" xfId="4" builtinId="41"/>
    <cellStyle name="Normal" xfId="0" builtinId="0"/>
  </cellStyles>
  <dxfs count="124">
    <dxf>
      <font>
        <color rgb="FFFFFFCC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rgb="FFFFFFCC"/>
      </font>
    </dxf>
    <dxf>
      <font>
        <color theme="0"/>
      </font>
    </dxf>
    <dxf>
      <font>
        <color theme="0"/>
      </font>
    </dxf>
    <dxf>
      <fill>
        <patternFill patternType="solid"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ill>
        <patternFill patternType="solid"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ill>
        <patternFill patternType="solid"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0000CC"/>
      <color rgb="FFFFFFCC"/>
      <color rgb="FFEAEAEA"/>
      <color rgb="FF666699"/>
      <color rgb="FFFF5050"/>
      <color rgb="FFFF6600"/>
      <color rgb="FFFF0000"/>
      <color rgb="FFFF33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showRowColHeaders="0" tabSelected="1" zoomScaleNormal="100" workbookViewId="0">
      <pane ySplit="6" topLeftCell="A22" activePane="bottomLeft" state="frozenSplit"/>
      <selection pane="bottomLeft" activeCell="F3" sqref="F3"/>
    </sheetView>
  </sheetViews>
  <sheetFormatPr baseColWidth="10" defaultColWidth="11.44140625" defaultRowHeight="13.8" x14ac:dyDescent="0.3"/>
  <cols>
    <col min="1" max="2" width="1.6640625" style="1" customWidth="1"/>
    <col min="3" max="3" width="30.6640625" style="1" customWidth="1"/>
    <col min="4" max="4" width="13.6640625" style="1" customWidth="1"/>
    <col min="5" max="5" width="11.44140625" style="1"/>
    <col min="6" max="6" width="10.6640625" style="2" bestFit="1" customWidth="1"/>
    <col min="7" max="7" width="1" style="3" customWidth="1"/>
    <col min="8" max="8" width="17.6640625" style="1" customWidth="1"/>
    <col min="9" max="9" width="11.6640625" style="1" bestFit="1" customWidth="1"/>
    <col min="10" max="10" width="11.44140625" style="1"/>
    <col min="11" max="11" width="11.44140625" style="3"/>
    <col min="12" max="12" width="1.6640625" style="4" customWidth="1"/>
    <col min="13" max="16384" width="11.44140625" style="3"/>
  </cols>
  <sheetData>
    <row r="1" spans="1:16" ht="3" customHeight="1" x14ac:dyDescent="0.3"/>
    <row r="2" spans="1:16" x14ac:dyDescent="0.3">
      <c r="B2" s="81"/>
      <c r="C2" s="82"/>
      <c r="D2" s="82"/>
      <c r="E2" s="82"/>
      <c r="F2" s="83"/>
      <c r="G2" s="84"/>
      <c r="H2" s="82"/>
      <c r="I2" s="82"/>
      <c r="J2" s="82"/>
      <c r="K2" s="84"/>
      <c r="L2" s="85"/>
    </row>
    <row r="3" spans="1:16" s="6" customFormat="1" ht="24.9" customHeight="1" x14ac:dyDescent="0.3">
      <c r="A3" s="5"/>
      <c r="B3" s="86"/>
      <c r="C3" s="131" t="s">
        <v>24</v>
      </c>
      <c r="D3" s="132" t="s">
        <v>73</v>
      </c>
      <c r="E3" s="133" t="s">
        <v>20</v>
      </c>
      <c r="F3" s="134"/>
      <c r="G3" s="135"/>
      <c r="H3" s="136" t="s">
        <v>12</v>
      </c>
      <c r="I3" s="190"/>
      <c r="J3" s="191"/>
      <c r="K3" s="192"/>
      <c r="L3" s="87"/>
    </row>
    <row r="4" spans="1:16" ht="6" customHeight="1" x14ac:dyDescent="0.3">
      <c r="A4" s="7"/>
      <c r="B4" s="88"/>
      <c r="C4" s="8"/>
      <c r="D4" s="8"/>
      <c r="E4" s="8"/>
      <c r="F4" s="8"/>
      <c r="G4" s="9"/>
      <c r="H4" s="10"/>
      <c r="I4" s="10"/>
      <c r="J4" s="10"/>
      <c r="K4" s="9"/>
      <c r="L4" s="89"/>
    </row>
    <row r="5" spans="1:16" ht="20.100000000000001" customHeight="1" x14ac:dyDescent="0.3">
      <c r="A5" s="7"/>
      <c r="B5" s="88"/>
      <c r="C5" s="11"/>
      <c r="D5" s="11"/>
      <c r="E5" s="11"/>
      <c r="F5" s="19"/>
      <c r="G5" s="9"/>
      <c r="H5" s="196" t="s">
        <v>77</v>
      </c>
      <c r="I5" s="196"/>
      <c r="J5" s="196"/>
      <c r="K5" s="113"/>
      <c r="L5" s="89"/>
    </row>
    <row r="6" spans="1:16" ht="6" customHeight="1" x14ac:dyDescent="0.3">
      <c r="B6" s="90"/>
      <c r="C6" s="11"/>
      <c r="D6" s="11"/>
      <c r="E6" s="11"/>
      <c r="F6" s="19"/>
      <c r="G6" s="9"/>
      <c r="H6" s="11"/>
      <c r="I6" s="11"/>
      <c r="J6" s="11"/>
      <c r="K6" s="9"/>
      <c r="L6" s="89"/>
    </row>
    <row r="7" spans="1:16" ht="20.100000000000001" customHeight="1" x14ac:dyDescent="0.3">
      <c r="A7" s="11"/>
      <c r="B7" s="90"/>
      <c r="C7" s="239" t="s">
        <v>15</v>
      </c>
      <c r="D7" s="214" t="str">
        <f>IF(AND(F11&gt;0,F13&gt;0),"taux fixe ou taux variable ? Pas les deux !"," ")</f>
        <v xml:space="preserve"> </v>
      </c>
      <c r="E7" s="214"/>
      <c r="F7" s="214"/>
      <c r="G7" s="79">
        <f>IF(AND(F11&gt;0,F13&gt;0),1,0)</f>
        <v>0</v>
      </c>
      <c r="H7" s="9"/>
      <c r="I7" s="77"/>
      <c r="J7" s="77"/>
      <c r="K7" s="35"/>
      <c r="L7" s="91"/>
    </row>
    <row r="8" spans="1:16" ht="3" customHeight="1" x14ac:dyDescent="0.3">
      <c r="A8" s="11"/>
      <c r="B8" s="90"/>
      <c r="C8" s="35"/>
      <c r="D8" s="78"/>
      <c r="E8" s="78"/>
      <c r="F8" s="78"/>
      <c r="G8" s="92"/>
      <c r="H8" s="92"/>
      <c r="I8" s="35"/>
      <c r="J8" s="35"/>
      <c r="K8" s="35"/>
      <c r="L8" s="91"/>
    </row>
    <row r="9" spans="1:16" s="12" customFormat="1" ht="24.9" customHeight="1" x14ac:dyDescent="0.3">
      <c r="A9" s="1"/>
      <c r="B9" s="90"/>
      <c r="C9" s="229" t="s">
        <v>7</v>
      </c>
      <c r="D9" s="230"/>
      <c r="E9" s="230"/>
      <c r="F9" s="231"/>
      <c r="G9" s="10"/>
      <c r="H9" s="219" t="s">
        <v>8</v>
      </c>
      <c r="I9" s="220"/>
      <c r="J9" s="220"/>
      <c r="K9" s="221"/>
      <c r="L9" s="93"/>
      <c r="M9" s="7"/>
      <c r="N9" s="7"/>
      <c r="O9" s="7"/>
      <c r="P9" s="7"/>
    </row>
    <row r="10" spans="1:16" ht="20.100000000000001" customHeight="1" x14ac:dyDescent="0.3">
      <c r="B10" s="90"/>
      <c r="C10" s="75" t="s">
        <v>3</v>
      </c>
      <c r="D10" s="76" t="s">
        <v>0</v>
      </c>
      <c r="E10" s="138" t="s">
        <v>1</v>
      </c>
      <c r="F10" s="153" t="s">
        <v>2</v>
      </c>
      <c r="G10" s="11"/>
      <c r="H10" s="198" t="s">
        <v>5</v>
      </c>
      <c r="I10" s="200" t="s">
        <v>11</v>
      </c>
      <c r="J10" s="202" t="s">
        <v>1</v>
      </c>
      <c r="K10" s="204" t="s">
        <v>2</v>
      </c>
      <c r="L10" s="94"/>
      <c r="M10" s="1"/>
      <c r="N10" s="1"/>
      <c r="O10" s="1"/>
      <c r="P10" s="1"/>
    </row>
    <row r="11" spans="1:16" ht="20.100000000000001" customHeight="1" x14ac:dyDescent="0.3">
      <c r="B11" s="90"/>
      <c r="C11" s="39" t="s">
        <v>44</v>
      </c>
      <c r="D11" s="45"/>
      <c r="E11" s="139"/>
      <c r="F11" s="154" t="str">
        <f>IF(coef="A",D11*E11/360,IF(coef="B",D11*E11/3.6, IF(coef="C",D11*E11," ")))</f>
        <v xml:space="preserve"> </v>
      </c>
      <c r="G11" s="11"/>
      <c r="H11" s="198"/>
      <c r="I11" s="200"/>
      <c r="J11" s="202"/>
      <c r="K11" s="204"/>
      <c r="L11" s="94"/>
      <c r="M11" s="1"/>
      <c r="N11" s="1"/>
      <c r="O11" s="1"/>
      <c r="P11" s="1"/>
    </row>
    <row r="12" spans="1:16" ht="20.100000000000001" customHeight="1" x14ac:dyDescent="0.3">
      <c r="B12" s="90"/>
      <c r="C12" s="48" t="s">
        <v>4</v>
      </c>
      <c r="D12" s="49" t="s">
        <v>0</v>
      </c>
      <c r="E12" s="140" t="s">
        <v>1</v>
      </c>
      <c r="F12" s="155" t="s">
        <v>2</v>
      </c>
      <c r="G12" s="11"/>
      <c r="H12" s="199"/>
      <c r="I12" s="201"/>
      <c r="J12" s="203"/>
      <c r="K12" s="205"/>
      <c r="L12" s="95"/>
      <c r="M12" s="1"/>
      <c r="N12" s="1"/>
      <c r="O12" s="1"/>
      <c r="P12" s="1"/>
    </row>
    <row r="13" spans="1:16" ht="20.100000000000001" customHeight="1" x14ac:dyDescent="0.3">
      <c r="B13" s="90"/>
      <c r="C13" s="39" t="s">
        <v>25</v>
      </c>
      <c r="D13" s="45"/>
      <c r="E13" s="141">
        <f>IF(D13=0,0,IF(coef="A",(F13*360)/D13,IF(coef="B",(F13*3.6)/D13,IF(coef="C",F13/D13," "))))</f>
        <v>0</v>
      </c>
      <c r="F13" s="156"/>
      <c r="G13" s="11"/>
      <c r="H13" s="39" t="s">
        <v>28</v>
      </c>
      <c r="I13" s="52"/>
      <c r="J13" s="139">
        <v>8.0000000000000002E-3</v>
      </c>
      <c r="K13" s="159">
        <f>IF(ISERROR(I13*J13)," ",I13*J13)</f>
        <v>0</v>
      </c>
      <c r="L13" s="47"/>
      <c r="M13" s="1"/>
      <c r="N13" s="1"/>
      <c r="O13" s="1"/>
      <c r="P13" s="1"/>
    </row>
    <row r="14" spans="1:16" ht="20.100000000000001" customHeight="1" x14ac:dyDescent="0.3">
      <c r="B14" s="90"/>
      <c r="C14" s="44" t="s">
        <v>26</v>
      </c>
      <c r="D14" s="46"/>
      <c r="E14" s="142">
        <f>IF(D14=0,0,IF(coef="A",(F14*360)/D14,IF(coef="B",(F14*3.6)/D14,IF(coef="C",F14/D14," "))))</f>
        <v>0</v>
      </c>
      <c r="F14" s="157"/>
      <c r="G14" s="11"/>
      <c r="H14" s="44" t="s">
        <v>39</v>
      </c>
      <c r="I14" s="53"/>
      <c r="J14" s="144">
        <f>J13</f>
        <v>8.0000000000000002E-3</v>
      </c>
      <c r="K14" s="160">
        <f>IF(ISERROR(I14*J14)," ",I14*J14)</f>
        <v>0</v>
      </c>
      <c r="L14" s="47"/>
      <c r="M14" s="11"/>
      <c r="N14" s="11"/>
      <c r="O14" s="11"/>
      <c r="P14" s="11"/>
    </row>
    <row r="15" spans="1:16" ht="20.100000000000001" customHeight="1" x14ac:dyDescent="0.3">
      <c r="B15" s="90"/>
      <c r="C15" s="39" t="s">
        <v>27</v>
      </c>
      <c r="D15" s="45"/>
      <c r="E15" s="141">
        <f>IF(D15=0,0,IF(coef="A",(F15*360)/D15,IF(coef="B",(F15*3.6)/D15,IF(coef="C",F15/D15," "))))</f>
        <v>0</v>
      </c>
      <c r="F15" s="156"/>
      <c r="G15" s="11"/>
      <c r="H15" s="39" t="s">
        <v>40</v>
      </c>
      <c r="I15" s="54"/>
      <c r="J15" s="145">
        <f>J13</f>
        <v>8.0000000000000002E-3</v>
      </c>
      <c r="K15" s="159">
        <f>IF(ISERROR(I15*J15)," ",I15*J15)</f>
        <v>0</v>
      </c>
      <c r="L15" s="47"/>
      <c r="M15" s="11"/>
      <c r="N15" s="11"/>
      <c r="O15" s="11"/>
      <c r="P15" s="11"/>
    </row>
    <row r="16" spans="1:16" ht="21.9" customHeight="1" x14ac:dyDescent="0.3">
      <c r="B16" s="90"/>
      <c r="C16" s="50" t="s">
        <v>6</v>
      </c>
      <c r="D16" s="51">
        <f>SUM(D13:D15)</f>
        <v>0</v>
      </c>
      <c r="E16" s="143">
        <f>IF(D16=0,0,IF(coef="A",(F16*360)/D16,IF(coef="B",(F16*3.6)/D16,IF(coef="C",F16/D16," "))))</f>
        <v>0</v>
      </c>
      <c r="F16" s="158">
        <f>SUM(F13:F15)</f>
        <v>0</v>
      </c>
      <c r="G16" s="13"/>
      <c r="H16" s="222"/>
      <c r="I16" s="223"/>
      <c r="J16" s="80" t="s">
        <v>6</v>
      </c>
      <c r="K16" s="158">
        <f>SUM(K13:K15)</f>
        <v>0</v>
      </c>
      <c r="L16" s="96"/>
      <c r="M16" s="13"/>
      <c r="N16" s="1"/>
      <c r="O16" s="1"/>
      <c r="P16" s="1"/>
    </row>
    <row r="17" spans="1:16" ht="3" customHeight="1" x14ac:dyDescent="0.3">
      <c r="A17" s="11"/>
      <c r="B17" s="90"/>
      <c r="C17" s="14"/>
      <c r="D17" s="15"/>
      <c r="E17" s="16"/>
      <c r="F17" s="15"/>
      <c r="G17" s="9"/>
      <c r="H17" s="17"/>
      <c r="I17" s="17"/>
      <c r="J17" s="11"/>
      <c r="K17" s="18"/>
      <c r="L17" s="96"/>
      <c r="N17" s="11"/>
      <c r="O17" s="11"/>
      <c r="P17" s="11"/>
    </row>
    <row r="18" spans="1:16" ht="20.100000000000001" customHeight="1" x14ac:dyDescent="0.3">
      <c r="A18" s="11"/>
      <c r="B18" s="90"/>
      <c r="C18" s="14"/>
      <c r="D18" s="212" t="s">
        <v>7</v>
      </c>
      <c r="E18" s="212"/>
      <c r="F18" s="55" t="str">
        <f>IF(ISERROR(IF(F11=0,F13,F11)),0,IF(F11=0,F13,F11))</f>
        <v xml:space="preserve"> </v>
      </c>
      <c r="G18" s="9"/>
      <c r="H18" s="193" t="s">
        <v>8</v>
      </c>
      <c r="I18" s="193"/>
      <c r="J18" s="193"/>
      <c r="K18" s="57">
        <f>IF(ISERROR(MIN(F18/2,K16)),0,MIN(F18/2,K16))</f>
        <v>0</v>
      </c>
      <c r="L18" s="97"/>
    </row>
    <row r="19" spans="1:16" ht="3" customHeight="1" x14ac:dyDescent="0.3">
      <c r="B19" s="90"/>
      <c r="C19" s="11"/>
      <c r="D19" s="11"/>
      <c r="E19" s="11"/>
      <c r="F19" s="19"/>
      <c r="G19" s="9"/>
      <c r="H19" s="11"/>
      <c r="I19" s="11"/>
      <c r="J19" s="11"/>
      <c r="K19" s="9"/>
      <c r="L19" s="98"/>
    </row>
    <row r="20" spans="1:16" ht="20.100000000000001" customHeight="1" x14ac:dyDescent="0.3">
      <c r="B20" s="90"/>
      <c r="C20" s="11"/>
      <c r="D20" s="213" t="s">
        <v>63</v>
      </c>
      <c r="E20" s="212"/>
      <c r="F20" s="42">
        <f>IF(ISERROR(F18+K18),0,F18+K18)</f>
        <v>0</v>
      </c>
      <c r="G20" s="9"/>
      <c r="H20" s="232" t="s">
        <v>64</v>
      </c>
      <c r="I20" s="232"/>
      <c r="J20" s="232"/>
      <c r="K20" s="58">
        <f>IF(K18=0,0,IF(coef="A",(K18*360)/(D11+D16),IF(coef="B",(K18*3.6)/(D11+D16),IF(coef="C",K18/(D11+D16)," "))))</f>
        <v>0</v>
      </c>
      <c r="L20" s="99"/>
    </row>
    <row r="21" spans="1:16" ht="3" customHeight="1" x14ac:dyDescent="0.3">
      <c r="B21" s="90"/>
      <c r="C21" s="11"/>
      <c r="D21" s="11"/>
      <c r="E21" s="11"/>
      <c r="F21" s="19"/>
      <c r="G21" s="9"/>
      <c r="H21" s="11"/>
      <c r="I21" s="11"/>
      <c r="J21" s="11"/>
      <c r="K21" s="9"/>
      <c r="L21" s="98"/>
    </row>
    <row r="22" spans="1:16" s="25" customFormat="1" ht="20.100000000000001" customHeight="1" x14ac:dyDescent="0.3">
      <c r="A22" s="20"/>
      <c r="B22" s="100"/>
      <c r="C22" s="21"/>
      <c r="D22" s="22"/>
      <c r="E22" s="33" t="s">
        <v>59</v>
      </c>
      <c r="F22" s="56">
        <f>IF((D11+D16)=0,0,IF(coef="A",(F20*360)/(D11+D16),IF(coef="B",(F20*3.6)/(D11+D16),IF(coef="C",F334/(D11+D16)," "))))</f>
        <v>0</v>
      </c>
      <c r="G22" s="23"/>
      <c r="H22" s="24"/>
      <c r="I22" s="24"/>
      <c r="J22" s="24"/>
      <c r="K22" s="23"/>
      <c r="L22" s="101"/>
      <c r="N22" s="32"/>
    </row>
    <row r="23" spans="1:16" ht="9.9" customHeight="1" x14ac:dyDescent="0.3">
      <c r="B23" s="90"/>
      <c r="C23" s="17"/>
      <c r="D23" s="26"/>
      <c r="E23" s="11"/>
      <c r="F23" s="19"/>
      <c r="G23" s="9"/>
      <c r="H23" s="11"/>
      <c r="I23" s="11"/>
      <c r="J23" s="11"/>
      <c r="K23" s="9"/>
      <c r="L23" s="89"/>
    </row>
    <row r="24" spans="1:16" s="12" customFormat="1" ht="20.100000000000001" customHeight="1" x14ac:dyDescent="0.3">
      <c r="A24" s="11"/>
      <c r="B24" s="90"/>
      <c r="C24" s="240" t="s">
        <v>19</v>
      </c>
      <c r="D24" s="27"/>
      <c r="E24" s="27"/>
      <c r="F24" s="27"/>
      <c r="G24" s="27"/>
      <c r="H24" s="241" t="s">
        <v>16</v>
      </c>
      <c r="I24" s="241"/>
      <c r="J24" s="241"/>
      <c r="K24" s="241"/>
      <c r="L24" s="102"/>
    </row>
    <row r="25" spans="1:16" ht="20.100000000000001" customHeight="1" x14ac:dyDescent="0.3">
      <c r="B25" s="90"/>
      <c r="C25" s="62" t="s">
        <v>58</v>
      </c>
      <c r="D25" s="67" t="s">
        <v>0</v>
      </c>
      <c r="E25" s="146" t="s">
        <v>1</v>
      </c>
      <c r="F25" s="161" t="s">
        <v>2</v>
      </c>
      <c r="G25" s="9"/>
      <c r="H25" s="206"/>
      <c r="I25" s="207"/>
      <c r="J25" s="207"/>
      <c r="K25" s="161" t="s">
        <v>2</v>
      </c>
      <c r="L25" s="89"/>
    </row>
    <row r="26" spans="1:16" ht="20.100000000000001" customHeight="1" x14ac:dyDescent="0.3">
      <c r="B26" s="90"/>
      <c r="C26" s="64" t="s">
        <v>31</v>
      </c>
      <c r="D26" s="45"/>
      <c r="E26" s="147"/>
      <c r="F26" s="159">
        <f>E26*D26</f>
        <v>0</v>
      </c>
      <c r="G26" s="9"/>
      <c r="H26" s="208" t="s">
        <v>17</v>
      </c>
      <c r="I26" s="209"/>
      <c r="J26" s="209"/>
      <c r="K26" s="162"/>
      <c r="L26" s="47"/>
    </row>
    <row r="27" spans="1:16" ht="20.100000000000001" customHeight="1" x14ac:dyDescent="0.3">
      <c r="A27" s="28"/>
      <c r="B27" s="103"/>
      <c r="C27" s="44" t="s">
        <v>30</v>
      </c>
      <c r="D27" s="46"/>
      <c r="E27" s="148"/>
      <c r="F27" s="160">
        <f>E27*D27/360</f>
        <v>0</v>
      </c>
      <c r="G27" s="9"/>
      <c r="H27" s="194"/>
      <c r="I27" s="195"/>
      <c r="J27" s="195"/>
      <c r="K27" s="34">
        <f>J27*I27/360</f>
        <v>0</v>
      </c>
      <c r="L27" s="98"/>
    </row>
    <row r="28" spans="1:16" ht="20.100000000000001" customHeight="1" x14ac:dyDescent="0.3">
      <c r="B28" s="90"/>
      <c r="C28" s="43" t="s">
        <v>14</v>
      </c>
      <c r="D28" s="65"/>
      <c r="E28" s="149"/>
      <c r="F28" s="162">
        <f>IF(ISERROR(IF(F27-F11&gt;=0,F27-F11,0)),0,IF(F27-F11&gt;=0,F27-F11,0))</f>
        <v>0</v>
      </c>
      <c r="G28" s="9"/>
      <c r="H28" s="210"/>
      <c r="I28" s="211"/>
      <c r="J28" s="211"/>
      <c r="K28" s="34">
        <f>IF(ISERROR(IF(K27-K11&gt;=0,K27-K11,0)),0,IF(K27-K11&gt;=0,K27-K11,0))</f>
        <v>0</v>
      </c>
      <c r="L28" s="89"/>
    </row>
    <row r="29" spans="1:16" ht="3" customHeight="1" x14ac:dyDescent="0.3">
      <c r="B29" s="90"/>
      <c r="C29" s="26"/>
      <c r="D29" s="59"/>
      <c r="E29" s="60"/>
      <c r="F29" s="61"/>
      <c r="G29" s="9"/>
      <c r="H29" s="11"/>
      <c r="I29" s="11"/>
      <c r="J29" s="11"/>
      <c r="K29" s="9"/>
      <c r="L29" s="89"/>
    </row>
    <row r="30" spans="1:16" ht="21.9" customHeight="1" x14ac:dyDescent="0.3">
      <c r="B30" s="90"/>
      <c r="C30" s="193" t="s">
        <v>9</v>
      </c>
      <c r="D30" s="193"/>
      <c r="E30" s="193"/>
      <c r="F30" s="69">
        <f>F26-F28</f>
        <v>0</v>
      </c>
      <c r="G30" s="9"/>
      <c r="H30" s="197" t="s">
        <v>61</v>
      </c>
      <c r="I30" s="197"/>
      <c r="J30" s="197"/>
      <c r="K30" s="165" t="s">
        <v>81</v>
      </c>
      <c r="L30" s="104"/>
    </row>
    <row r="31" spans="1:16" s="31" customFormat="1" ht="9.9" customHeight="1" x14ac:dyDescent="0.3">
      <c r="A31" s="29"/>
      <c r="B31" s="105"/>
      <c r="C31" s="30"/>
      <c r="D31" s="30"/>
      <c r="E31" s="30"/>
      <c r="F31" s="30"/>
      <c r="G31" s="9"/>
      <c r="H31" s="11"/>
      <c r="I31" s="11"/>
      <c r="J31" s="11"/>
      <c r="K31" s="9"/>
      <c r="L31" s="89"/>
      <c r="M31" s="3"/>
      <c r="N31" s="3"/>
      <c r="O31" s="3"/>
      <c r="P31" s="3"/>
    </row>
    <row r="32" spans="1:16" ht="20.100000000000001" customHeight="1" x14ac:dyDescent="0.3">
      <c r="B32" s="90"/>
      <c r="C32" s="224" t="s">
        <v>18</v>
      </c>
      <c r="D32" s="225"/>
      <c r="E32" s="225"/>
      <c r="F32" s="226"/>
      <c r="G32" s="9"/>
      <c r="H32" s="227" t="s">
        <v>29</v>
      </c>
      <c r="I32" s="228"/>
      <c r="J32" s="228"/>
      <c r="K32" s="137" t="str">
        <f>IF(ISBLANK(F3)," ",F3)</f>
        <v xml:space="preserve"> </v>
      </c>
      <c r="L32" s="89"/>
    </row>
    <row r="33" spans="2:12" ht="20.100000000000001" customHeight="1" x14ac:dyDescent="0.3">
      <c r="B33" s="90"/>
      <c r="C33" s="73" t="s">
        <v>21</v>
      </c>
      <c r="D33" s="74" t="s">
        <v>60</v>
      </c>
      <c r="E33" s="150" t="s">
        <v>1</v>
      </c>
      <c r="F33" s="163" t="s">
        <v>2</v>
      </c>
      <c r="G33" s="9"/>
      <c r="H33" s="216" t="s">
        <v>32</v>
      </c>
      <c r="I33" s="217"/>
      <c r="J33" s="217"/>
      <c r="K33" s="159">
        <f>IF(ISERROR(F20+F30+K26),0,F20+F30+K26)</f>
        <v>0</v>
      </c>
      <c r="L33" s="106"/>
    </row>
    <row r="34" spans="2:12" ht="20.100000000000001" customHeight="1" x14ac:dyDescent="0.3">
      <c r="B34" s="90"/>
      <c r="C34" s="39" t="s">
        <v>22</v>
      </c>
      <c r="D34" s="71">
        <f>IF(K30="oui",F30,0)</f>
        <v>0</v>
      </c>
      <c r="E34" s="151">
        <v>0.2</v>
      </c>
      <c r="F34" s="159">
        <f>E34*D34</f>
        <v>0</v>
      </c>
      <c r="G34" s="9"/>
      <c r="H34" s="208" t="s">
        <v>62</v>
      </c>
      <c r="I34" s="218"/>
      <c r="J34" s="218"/>
      <c r="K34" s="164">
        <f>F37</f>
        <v>0</v>
      </c>
      <c r="L34" s="89"/>
    </row>
    <row r="35" spans="2:12" ht="20.100000000000001" customHeight="1" x14ac:dyDescent="0.3">
      <c r="B35" s="90"/>
      <c r="C35" s="40" t="s">
        <v>23</v>
      </c>
      <c r="D35" s="72">
        <f>IF(K30="oui",K26,0)</f>
        <v>0</v>
      </c>
      <c r="E35" s="152">
        <f>E34</f>
        <v>0.2</v>
      </c>
      <c r="F35" s="164">
        <f>E35*D35</f>
        <v>0</v>
      </c>
      <c r="G35" s="9"/>
      <c r="H35" s="26"/>
      <c r="I35" s="59"/>
      <c r="J35" s="60"/>
      <c r="K35" s="61"/>
      <c r="L35" s="89"/>
    </row>
    <row r="36" spans="2:12" ht="3" customHeight="1" x14ac:dyDescent="0.3">
      <c r="B36" s="90"/>
      <c r="C36" s="26"/>
      <c r="D36" s="59"/>
      <c r="E36" s="60"/>
      <c r="F36" s="61"/>
      <c r="G36" s="9"/>
      <c r="H36" s="11"/>
      <c r="I36" s="11"/>
      <c r="J36" s="11"/>
      <c r="K36" s="9"/>
      <c r="L36" s="89"/>
    </row>
    <row r="37" spans="2:12" ht="21.9" customHeight="1" x14ac:dyDescent="0.3">
      <c r="B37" s="90"/>
      <c r="C37" s="193" t="s">
        <v>10</v>
      </c>
      <c r="D37" s="193"/>
      <c r="E37" s="193"/>
      <c r="F37" s="68">
        <f>SUM(F34:F35)</f>
        <v>0</v>
      </c>
      <c r="G37" s="9"/>
      <c r="H37" s="215" t="s">
        <v>72</v>
      </c>
      <c r="I37" s="215"/>
      <c r="J37" s="215"/>
      <c r="K37" s="70">
        <f>+K34+K33</f>
        <v>0</v>
      </c>
      <c r="L37" s="89"/>
    </row>
    <row r="38" spans="2:12" ht="6" customHeight="1" x14ac:dyDescent="0.3">
      <c r="B38" s="107"/>
      <c r="C38" s="108"/>
      <c r="D38" s="108"/>
      <c r="E38" s="108"/>
      <c r="F38" s="109"/>
      <c r="G38" s="110"/>
      <c r="H38" s="111"/>
      <c r="I38" s="108"/>
      <c r="J38" s="108"/>
      <c r="K38" s="110"/>
      <c r="L38" s="112"/>
    </row>
  </sheetData>
  <sheetProtection algorithmName="SHA-512" hashValue="iMrl4W+1XRviszRiLc4HD0rPdaOQydctgTVF4Pr2BwkhY1zslwJz1oMxDAQxwYBPECSllDDEmdWqS+Ya81C2DQ==" saltValue="pf7fTPGBjb5tAP97uNUxUA==" spinCount="100000" sheet="1" objects="1" scenarios="1" formatCells="0" formatColumns="0" formatRows="0" insertColumns="0" insertRows="0" insertHyperlinks="0" deleteColumns="0" deleteRows="0" sort="0" autoFilter="0" pivotTables="0"/>
  <mergeCells count="27">
    <mergeCell ref="H37:J37"/>
    <mergeCell ref="C37:E37"/>
    <mergeCell ref="H33:J33"/>
    <mergeCell ref="H34:J34"/>
    <mergeCell ref="H9:K9"/>
    <mergeCell ref="H16:I16"/>
    <mergeCell ref="C32:F32"/>
    <mergeCell ref="H32:J32"/>
    <mergeCell ref="C9:F9"/>
    <mergeCell ref="H18:J18"/>
    <mergeCell ref="H20:J20"/>
    <mergeCell ref="I3:K3"/>
    <mergeCell ref="C30:E30"/>
    <mergeCell ref="H27:J27"/>
    <mergeCell ref="H5:J5"/>
    <mergeCell ref="H24:K24"/>
    <mergeCell ref="H30:J30"/>
    <mergeCell ref="H10:H12"/>
    <mergeCell ref="I10:I12"/>
    <mergeCell ref="J10:J12"/>
    <mergeCell ref="K10:K12"/>
    <mergeCell ref="H25:J25"/>
    <mergeCell ref="H26:J26"/>
    <mergeCell ref="H28:J28"/>
    <mergeCell ref="D18:E18"/>
    <mergeCell ref="D20:E20"/>
    <mergeCell ref="D7:F7"/>
  </mergeCells>
  <phoneticPr fontId="0" type="noConversion"/>
  <conditionalFormatting sqref="E13:E15">
    <cfRule type="cellIs" dxfId="123" priority="34" operator="equal">
      <formula>0</formula>
    </cfRule>
  </conditionalFormatting>
  <conditionalFormatting sqref="J14:J15 K13:K15">
    <cfRule type="cellIs" dxfId="122" priority="33" operator="equal">
      <formula>0</formula>
    </cfRule>
  </conditionalFormatting>
  <conditionalFormatting sqref="K20">
    <cfRule type="cellIs" dxfId="121" priority="32" operator="equal">
      <formula>0</formula>
    </cfRule>
  </conditionalFormatting>
  <conditionalFormatting sqref="F26:F27 D34:D35 E35 F34:F35 F37 K33:K34">
    <cfRule type="cellIs" dxfId="120" priority="31" operator="equal">
      <formula>0</formula>
    </cfRule>
  </conditionalFormatting>
  <conditionalFormatting sqref="F28">
    <cfRule type="cellIs" dxfId="119" priority="30" operator="equal">
      <formula>0</formula>
    </cfRule>
  </conditionalFormatting>
  <conditionalFormatting sqref="E35">
    <cfRule type="cellIs" dxfId="118" priority="25" operator="equal">
      <formula>0</formula>
    </cfRule>
  </conditionalFormatting>
  <conditionalFormatting sqref="E35">
    <cfRule type="cellIs" dxfId="117" priority="24" operator="equal">
      <formula>0</formula>
    </cfRule>
  </conditionalFormatting>
  <conditionalFormatting sqref="E35">
    <cfRule type="cellIs" dxfId="116" priority="23" operator="equal">
      <formula>0</formula>
    </cfRule>
  </conditionalFormatting>
  <conditionalFormatting sqref="E35">
    <cfRule type="cellIs" dxfId="115" priority="22" operator="equal">
      <formula>0</formula>
    </cfRule>
  </conditionalFormatting>
  <conditionalFormatting sqref="D11">
    <cfRule type="cellIs" dxfId="114" priority="21" operator="equal">
      <formula>0</formula>
    </cfRule>
  </conditionalFormatting>
  <conditionalFormatting sqref="D13:D15">
    <cfRule type="cellIs" dxfId="113" priority="20" operator="equal">
      <formula>0</formula>
    </cfRule>
  </conditionalFormatting>
  <conditionalFormatting sqref="F13:F15">
    <cfRule type="cellIs" dxfId="112" priority="19" operator="equal">
      <formula>0</formula>
    </cfRule>
  </conditionalFormatting>
  <conditionalFormatting sqref="I13:I15">
    <cfRule type="cellIs" dxfId="111" priority="18" operator="equal">
      <formula>0</formula>
    </cfRule>
  </conditionalFormatting>
  <conditionalFormatting sqref="J13">
    <cfRule type="cellIs" dxfId="110" priority="17" operator="equal">
      <formula>0</formula>
    </cfRule>
  </conditionalFormatting>
  <conditionalFormatting sqref="E11">
    <cfRule type="cellIs" dxfId="109" priority="16" operator="equal">
      <formula>0</formula>
    </cfRule>
  </conditionalFormatting>
  <conditionalFormatting sqref="D16:F16 K16">
    <cfRule type="cellIs" dxfId="108" priority="15" operator="equal">
      <formula>0</formula>
    </cfRule>
  </conditionalFormatting>
  <conditionalFormatting sqref="F18 F20">
    <cfRule type="cellIs" dxfId="107" priority="14" operator="equal">
      <formula>0</formula>
    </cfRule>
  </conditionalFormatting>
  <conditionalFormatting sqref="F22">
    <cfRule type="cellIs" dxfId="106" priority="13" operator="equal">
      <formula>0</formula>
    </cfRule>
  </conditionalFormatting>
  <conditionalFormatting sqref="K18">
    <cfRule type="cellIs" dxfId="105" priority="12" operator="equal">
      <formula>0</formula>
    </cfRule>
  </conditionalFormatting>
  <conditionalFormatting sqref="F30">
    <cfRule type="cellIs" dxfId="104" priority="11" operator="equal">
      <formula>0</formula>
    </cfRule>
  </conditionalFormatting>
  <conditionalFormatting sqref="D26:D27">
    <cfRule type="cellIs" dxfId="103" priority="10" operator="equal">
      <formula>0</formula>
    </cfRule>
  </conditionalFormatting>
  <conditionalFormatting sqref="E26:E27">
    <cfRule type="cellIs" dxfId="102" priority="9" operator="equal">
      <formula>0</formula>
    </cfRule>
  </conditionalFormatting>
  <conditionalFormatting sqref="E34">
    <cfRule type="cellIs" dxfId="101" priority="8" operator="equal">
      <formula>0</formula>
    </cfRule>
  </conditionalFormatting>
  <conditionalFormatting sqref="K26:K27">
    <cfRule type="cellIs" dxfId="100" priority="7" operator="equal">
      <formula>0</formula>
    </cfRule>
  </conditionalFormatting>
  <conditionalFormatting sqref="K28">
    <cfRule type="cellIs" dxfId="99" priority="6" operator="equal">
      <formula>0</formula>
    </cfRule>
  </conditionalFormatting>
  <conditionalFormatting sqref="K26:K27">
    <cfRule type="cellIs" dxfId="98" priority="5" operator="equal">
      <formula>0</formula>
    </cfRule>
  </conditionalFormatting>
  <conditionalFormatting sqref="K28">
    <cfRule type="cellIs" dxfId="97" priority="4" operator="equal">
      <formula>0</formula>
    </cfRule>
  </conditionalFormatting>
  <conditionalFormatting sqref="F11">
    <cfRule type="cellIs" dxfId="96" priority="3" operator="equal">
      <formula>0</formula>
    </cfRule>
  </conditionalFormatting>
  <conditionalFormatting sqref="K37">
    <cfRule type="cellIs" dxfId="95" priority="2" operator="equal">
      <formula>0</formula>
    </cfRule>
  </conditionalFormatting>
  <conditionalFormatting sqref="D7:F7">
    <cfRule type="expression" dxfId="94" priority="1">
      <formula>G7=1</formula>
    </cfRule>
  </conditionalFormatting>
  <dataValidations xWindow="287" yWindow="526" count="4">
    <dataValidation type="list" allowBlank="1" showInputMessage="1" showErrorMessage="1" sqref="K30:L30" xr:uid="{00000000-0002-0000-0000-000000000000}">
      <formula1>"NON,OUI"</formula1>
    </dataValidation>
    <dataValidation allowBlank="1" showInputMessage="1" showErrorMessage="1" prompt="taux à renseigner" sqref="E11 E26:E27 E34" xr:uid="{00000000-0002-0000-0000-000001000000}"/>
    <dataValidation allowBlank="1" showInputMessage="1" showErrorMessage="1" prompt="Montant à renseigner" sqref="I13:I15 D13:D15 F13:F15 D11 D26:D27" xr:uid="{00000000-0002-0000-0000-000002000000}"/>
    <dataValidation type="list" allowBlank="1" showInputMessage="1" showErrorMessage="1" prompt="A = coef. 1_x000a_B = coef. 1/100_x000a_c = coef. 1/360_x000a_" sqref="K5" xr:uid="{00000000-0002-0000-0000-000003000000}">
      <formula1>"A,B,C"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showGridLines="0" showRowColHeaders="0" workbookViewId="0">
      <pane ySplit="6" topLeftCell="A7" activePane="bottomLeft" state="frozenSplit"/>
      <selection pane="bottomLeft" activeCell="H24" activeCellId="2" sqref="C7 C24 H24:K24"/>
    </sheetView>
  </sheetViews>
  <sheetFormatPr baseColWidth="10" defaultColWidth="11.44140625" defaultRowHeight="13.8" x14ac:dyDescent="0.3"/>
  <cols>
    <col min="1" max="2" width="1.6640625" style="1" customWidth="1"/>
    <col min="3" max="3" width="30.6640625" style="1" customWidth="1"/>
    <col min="4" max="4" width="13.6640625" style="1" customWidth="1"/>
    <col min="5" max="5" width="11.44140625" style="1"/>
    <col min="6" max="6" width="10.6640625" style="2" bestFit="1" customWidth="1"/>
    <col min="7" max="7" width="1" style="3" customWidth="1"/>
    <col min="8" max="8" width="17.6640625" style="1" customWidth="1"/>
    <col min="9" max="9" width="11.6640625" style="1" bestFit="1" customWidth="1"/>
    <col min="10" max="10" width="11.44140625" style="1"/>
    <col min="11" max="11" width="11.44140625" style="3"/>
    <col min="12" max="12" width="1.6640625" style="4" customWidth="1"/>
    <col min="13" max="16384" width="11.44140625" style="3"/>
  </cols>
  <sheetData>
    <row r="1" spans="1:16" ht="3" customHeight="1" x14ac:dyDescent="0.3"/>
    <row r="2" spans="1:16" x14ac:dyDescent="0.3">
      <c r="B2" s="120"/>
      <c r="C2" s="121"/>
      <c r="D2" s="121"/>
      <c r="E2" s="121" t="str">
        <f>IF(ISBLANK(Année),"année à renseigner dans l'onglet du 1er trimestre"," ")</f>
        <v>année à renseigner dans l'onglet du 1er trimestre</v>
      </c>
      <c r="F2" s="122"/>
      <c r="G2" s="121"/>
      <c r="H2" s="121"/>
      <c r="I2" s="121"/>
      <c r="J2" s="121"/>
      <c r="K2" s="121"/>
      <c r="L2" s="123"/>
    </row>
    <row r="3" spans="1:16" s="6" customFormat="1" ht="24.9" customHeight="1" x14ac:dyDescent="0.3">
      <c r="A3" s="5"/>
      <c r="B3" s="86"/>
      <c r="C3" s="131" t="s">
        <v>24</v>
      </c>
      <c r="D3" s="132" t="s">
        <v>74</v>
      </c>
      <c r="E3" s="133" t="s">
        <v>20</v>
      </c>
      <c r="F3" s="134" t="str">
        <f>IF(ISBLANK(Année)," ",Année)</f>
        <v xml:space="preserve"> </v>
      </c>
      <c r="G3" s="135"/>
      <c r="H3" s="136" t="s">
        <v>12</v>
      </c>
      <c r="I3" s="190" t="str">
        <f>IF(ISBLANK(Banque)," ",Banque)</f>
        <v xml:space="preserve"> </v>
      </c>
      <c r="J3" s="191"/>
      <c r="K3" s="192"/>
      <c r="L3" s="87"/>
      <c r="M3" s="118" t="str">
        <f>IF(ISBLANK(Banque)," banque à renseigner dans l'onglet du 1er trimestre"," ")</f>
        <v xml:space="preserve"> banque à renseigner dans l'onglet du 1er trimestre</v>
      </c>
    </row>
    <row r="4" spans="1:16" ht="6" customHeight="1" x14ac:dyDescent="0.3">
      <c r="A4" s="7"/>
      <c r="B4" s="88"/>
      <c r="C4" s="8"/>
      <c r="D4" s="8"/>
      <c r="E4" s="8"/>
      <c r="F4" s="8"/>
      <c r="G4" s="9"/>
      <c r="H4" s="10"/>
      <c r="I4" s="10"/>
      <c r="J4" s="10"/>
      <c r="K4" s="9"/>
      <c r="L4" s="89"/>
    </row>
    <row r="5" spans="1:16" ht="20.100000000000001" customHeight="1" x14ac:dyDescent="0.3">
      <c r="A5" s="7"/>
      <c r="B5" s="88"/>
      <c r="C5" s="11"/>
      <c r="D5" s="11"/>
      <c r="E5" s="11"/>
      <c r="F5" s="19"/>
      <c r="G5" s="9"/>
      <c r="H5" s="196" t="s">
        <v>77</v>
      </c>
      <c r="I5" s="196"/>
      <c r="J5" s="233"/>
      <c r="K5" s="113" t="str">
        <f>IF(ISBLANK(coef)," ",coef)</f>
        <v xml:space="preserve"> </v>
      </c>
      <c r="L5" s="89"/>
      <c r="M5" s="114" t="str">
        <f>IF(ISBLANK(coef)," coefficient à renseigner dans l'onglet du 1er trimestre"," ")</f>
        <v xml:space="preserve"> coefficient à renseigner dans l'onglet du 1er trimestre</v>
      </c>
    </row>
    <row r="6" spans="1:16" ht="6" customHeight="1" x14ac:dyDescent="0.3">
      <c r="B6" s="90"/>
      <c r="C6" s="11"/>
      <c r="D6" s="11"/>
      <c r="E6" s="11"/>
      <c r="F6" s="19"/>
      <c r="G6" s="9"/>
      <c r="H6" s="11"/>
      <c r="I6" s="11"/>
      <c r="J6" s="11"/>
      <c r="K6" s="9"/>
      <c r="L6" s="89"/>
    </row>
    <row r="7" spans="1:16" ht="20.100000000000001" customHeight="1" x14ac:dyDescent="0.3">
      <c r="A7" s="11"/>
      <c r="B7" s="90"/>
      <c r="C7" s="239" t="s">
        <v>15</v>
      </c>
      <c r="D7" s="214" t="str">
        <f>IF(AND(F11&gt;0,F13&gt;0),"taux fixe ou taux variable ? Pas les deux !"," ")</f>
        <v xml:space="preserve"> </v>
      </c>
      <c r="E7" s="214"/>
      <c r="F7" s="214"/>
      <c r="G7" s="79">
        <f>IF(AND(F11&gt;0,F13&gt;0),1,0)</f>
        <v>0</v>
      </c>
      <c r="H7" s="9"/>
      <c r="I7" s="77"/>
      <c r="J7" s="77"/>
      <c r="K7" s="35"/>
      <c r="L7" s="91"/>
    </row>
    <row r="8" spans="1:16" ht="3" customHeight="1" x14ac:dyDescent="0.3">
      <c r="A8" s="11"/>
      <c r="B8" s="90"/>
      <c r="C8" s="35"/>
      <c r="D8" s="78"/>
      <c r="E8" s="78"/>
      <c r="F8" s="78"/>
      <c r="G8" s="92"/>
      <c r="H8" s="92"/>
      <c r="I8" s="35"/>
      <c r="J8" s="35"/>
      <c r="K8" s="35"/>
      <c r="L8" s="91"/>
    </row>
    <row r="9" spans="1:16" s="12" customFormat="1" ht="24.9" customHeight="1" x14ac:dyDescent="0.3">
      <c r="A9" s="1"/>
      <c r="B9" s="90"/>
      <c r="C9" s="229" t="s">
        <v>7</v>
      </c>
      <c r="D9" s="230"/>
      <c r="E9" s="230"/>
      <c r="F9" s="231"/>
      <c r="G9" s="10"/>
      <c r="H9" s="219" t="s">
        <v>8</v>
      </c>
      <c r="I9" s="220"/>
      <c r="J9" s="220"/>
      <c r="K9" s="221"/>
      <c r="L9" s="93"/>
      <c r="M9" s="7"/>
      <c r="N9" s="7"/>
      <c r="O9" s="7"/>
      <c r="P9" s="7"/>
    </row>
    <row r="10" spans="1:16" ht="20.100000000000001" customHeight="1" x14ac:dyDescent="0.3">
      <c r="B10" s="90"/>
      <c r="C10" s="75" t="s">
        <v>3</v>
      </c>
      <c r="D10" s="76" t="s">
        <v>0</v>
      </c>
      <c r="E10" s="138" t="s">
        <v>1</v>
      </c>
      <c r="F10" s="153" t="s">
        <v>2</v>
      </c>
      <c r="G10" s="11"/>
      <c r="H10" s="198" t="s">
        <v>5</v>
      </c>
      <c r="I10" s="200" t="s">
        <v>11</v>
      </c>
      <c r="J10" s="202" t="s">
        <v>1</v>
      </c>
      <c r="K10" s="204" t="s">
        <v>2</v>
      </c>
      <c r="L10" s="94"/>
      <c r="M10" s="1"/>
      <c r="N10" s="1"/>
      <c r="O10" s="1"/>
      <c r="P10" s="1"/>
    </row>
    <row r="11" spans="1:16" ht="20.100000000000001" customHeight="1" x14ac:dyDescent="0.3">
      <c r="B11" s="90"/>
      <c r="C11" s="39" t="s">
        <v>45</v>
      </c>
      <c r="D11" s="45"/>
      <c r="E11" s="139"/>
      <c r="F11" s="154" t="str">
        <f>IF(coef="A",D11*E11/360,IF(coef="B",D11*E11/3.6, IF(coef="C",D11*E11," ")))</f>
        <v xml:space="preserve"> </v>
      </c>
      <c r="G11" s="11"/>
      <c r="H11" s="198"/>
      <c r="I11" s="200"/>
      <c r="J11" s="202"/>
      <c r="K11" s="204"/>
      <c r="L11" s="94"/>
      <c r="M11" s="1"/>
      <c r="N11" s="1"/>
      <c r="O11" s="1"/>
      <c r="P11" s="1"/>
    </row>
    <row r="12" spans="1:16" ht="20.100000000000001" customHeight="1" x14ac:dyDescent="0.3">
      <c r="B12" s="90"/>
      <c r="C12" s="48" t="s">
        <v>4</v>
      </c>
      <c r="D12" s="49" t="s">
        <v>0</v>
      </c>
      <c r="E12" s="140" t="s">
        <v>1</v>
      </c>
      <c r="F12" s="155" t="s">
        <v>2</v>
      </c>
      <c r="G12" s="11"/>
      <c r="H12" s="199"/>
      <c r="I12" s="201"/>
      <c r="J12" s="203"/>
      <c r="K12" s="205"/>
      <c r="L12" s="95"/>
      <c r="M12" s="1"/>
      <c r="N12" s="1"/>
      <c r="O12" s="1"/>
      <c r="P12" s="1"/>
    </row>
    <row r="13" spans="1:16" ht="20.100000000000001" customHeight="1" x14ac:dyDescent="0.3">
      <c r="B13" s="90"/>
      <c r="C13" s="39" t="s">
        <v>33</v>
      </c>
      <c r="D13" s="45"/>
      <c r="E13" s="141">
        <f>IF(D13=0,0,IF(coef="A",(F13*360)/D13,IF(coef="B",(F13*3.6)/D13,IF(coef="C",F13/D13," "))))</f>
        <v>0</v>
      </c>
      <c r="F13" s="156"/>
      <c r="G13" s="11"/>
      <c r="H13" s="39" t="s">
        <v>36</v>
      </c>
      <c r="I13" s="52"/>
      <c r="J13" s="139"/>
      <c r="K13" s="159">
        <f>IF(ISERROR(I13*J13)," ",I13*J13)</f>
        <v>0</v>
      </c>
      <c r="L13" s="47"/>
      <c r="M13" s="1"/>
      <c r="N13" s="1"/>
      <c r="O13" s="1"/>
      <c r="P13" s="1"/>
    </row>
    <row r="14" spans="1:16" ht="20.100000000000001" customHeight="1" x14ac:dyDescent="0.3">
      <c r="B14" s="90"/>
      <c r="C14" s="44" t="s">
        <v>34</v>
      </c>
      <c r="D14" s="46"/>
      <c r="E14" s="142">
        <f>IF(D14=0,0,IF(coef="A",(F14*360)/D14,IF(coef="B",(F14*3.6)/D14,IF(coef="C",F14/D14," "))))</f>
        <v>0</v>
      </c>
      <c r="F14" s="157"/>
      <c r="G14" s="11"/>
      <c r="H14" s="44" t="s">
        <v>37</v>
      </c>
      <c r="I14" s="53"/>
      <c r="J14" s="144">
        <f>J13</f>
        <v>0</v>
      </c>
      <c r="K14" s="160">
        <f>IF(ISERROR(I14*J14)," ",I14*J14)</f>
        <v>0</v>
      </c>
      <c r="L14" s="47"/>
      <c r="M14" s="11"/>
      <c r="N14" s="11"/>
      <c r="O14" s="11"/>
      <c r="P14" s="11"/>
    </row>
    <row r="15" spans="1:16" ht="20.100000000000001" customHeight="1" x14ac:dyDescent="0.3">
      <c r="B15" s="90"/>
      <c r="C15" s="39" t="s">
        <v>35</v>
      </c>
      <c r="D15" s="45"/>
      <c r="E15" s="141">
        <f>IF(D15=0,0,IF(coef="A",(F15*360)/D15,IF(coef="B",(F15*3.6)/D15,IF(coef="C",F15/D15," "))))</f>
        <v>0</v>
      </c>
      <c r="F15" s="156"/>
      <c r="G15" s="11"/>
      <c r="H15" s="39" t="s">
        <v>38</v>
      </c>
      <c r="I15" s="54"/>
      <c r="J15" s="145">
        <f>J13</f>
        <v>0</v>
      </c>
      <c r="K15" s="159">
        <f>IF(ISERROR(I15*J15)," ",I15*J15)</f>
        <v>0</v>
      </c>
      <c r="L15" s="47"/>
      <c r="M15" s="11"/>
      <c r="N15" s="11"/>
      <c r="O15" s="11"/>
      <c r="P15" s="11"/>
    </row>
    <row r="16" spans="1:16" ht="21.9" customHeight="1" x14ac:dyDescent="0.3">
      <c r="B16" s="90"/>
      <c r="C16" s="50" t="s">
        <v>6</v>
      </c>
      <c r="D16" s="51">
        <f>SUM(D13:D15)</f>
        <v>0</v>
      </c>
      <c r="E16" s="143">
        <f>IF(D16=0,0,IF(coef="A",(F16*360)/D16,IF(coef="B",(F16*3.6)/D16,IF(coef="C",F16/D16," "))))</f>
        <v>0</v>
      </c>
      <c r="F16" s="158">
        <f>SUM(F13:F15)</f>
        <v>0</v>
      </c>
      <c r="G16" s="13"/>
      <c r="H16" s="222"/>
      <c r="I16" s="223"/>
      <c r="J16" s="80" t="s">
        <v>6</v>
      </c>
      <c r="K16" s="158">
        <f>SUM(K13:K15)</f>
        <v>0</v>
      </c>
      <c r="L16" s="96"/>
      <c r="M16" s="13"/>
      <c r="N16" s="1"/>
      <c r="O16" s="1"/>
      <c r="P16" s="1"/>
    </row>
    <row r="17" spans="1:16" ht="3" customHeight="1" x14ac:dyDescent="0.3">
      <c r="A17" s="11"/>
      <c r="B17" s="90"/>
      <c r="C17" s="14"/>
      <c r="D17" s="15"/>
      <c r="E17" s="16"/>
      <c r="F17" s="15"/>
      <c r="G17" s="9"/>
      <c r="H17" s="17"/>
      <c r="I17" s="17"/>
      <c r="J17" s="11"/>
      <c r="K17" s="18"/>
      <c r="L17" s="96"/>
      <c r="N17" s="11"/>
      <c r="O17" s="11"/>
      <c r="P17" s="11"/>
    </row>
    <row r="18" spans="1:16" ht="20.100000000000001" customHeight="1" x14ac:dyDescent="0.3">
      <c r="A18" s="11"/>
      <c r="B18" s="90"/>
      <c r="C18" s="14"/>
      <c r="D18" s="212" t="s">
        <v>7</v>
      </c>
      <c r="E18" s="212"/>
      <c r="F18" s="55" t="str">
        <f>IF(ISERROR(IF(F11=0,F13,F11)),0,IF(F11=0,F13,F11))</f>
        <v xml:space="preserve"> </v>
      </c>
      <c r="G18" s="9"/>
      <c r="H18" s="193" t="s">
        <v>8</v>
      </c>
      <c r="I18" s="193"/>
      <c r="J18" s="193"/>
      <c r="K18" s="57">
        <f>IF(ISERROR(MIN(F18/2,K16)),0,MIN(F18/2,K16))</f>
        <v>0</v>
      </c>
      <c r="L18" s="97"/>
    </row>
    <row r="19" spans="1:16" ht="3" customHeight="1" x14ac:dyDescent="0.3">
      <c r="B19" s="90"/>
      <c r="C19" s="11"/>
      <c r="D19" s="11"/>
      <c r="E19" s="11"/>
      <c r="F19" s="19"/>
      <c r="G19" s="9"/>
      <c r="H19" s="11"/>
      <c r="I19" s="11"/>
      <c r="J19" s="11"/>
      <c r="K19" s="9"/>
      <c r="L19" s="98"/>
    </row>
    <row r="20" spans="1:16" ht="20.100000000000001" customHeight="1" x14ac:dyDescent="0.3">
      <c r="B20" s="90"/>
      <c r="C20" s="11"/>
      <c r="D20" s="213" t="s">
        <v>63</v>
      </c>
      <c r="E20" s="212"/>
      <c r="F20" s="42">
        <f>IF(ISERROR(F18+K18),0,F18+K18)</f>
        <v>0</v>
      </c>
      <c r="G20" s="9"/>
      <c r="H20" s="232" t="s">
        <v>64</v>
      </c>
      <c r="I20" s="232"/>
      <c r="J20" s="232"/>
      <c r="K20" s="58">
        <f>IF(K18=0,0,IF(coef="A",(K18*360)/(D11+D16),IF(coef="B",(K18*3.6)/(D11+D16),IF(coef="C",K18/(D11+D16)," "))))</f>
        <v>0</v>
      </c>
      <c r="L20" s="99"/>
    </row>
    <row r="21" spans="1:16" ht="3" customHeight="1" x14ac:dyDescent="0.3">
      <c r="B21" s="90"/>
      <c r="C21" s="11"/>
      <c r="D21" s="11"/>
      <c r="E21" s="11"/>
      <c r="F21" s="19"/>
      <c r="G21" s="9"/>
      <c r="H21" s="11"/>
      <c r="I21" s="11"/>
      <c r="J21" s="11"/>
      <c r="K21" s="9"/>
      <c r="L21" s="98"/>
    </row>
    <row r="22" spans="1:16" s="25" customFormat="1" ht="20.100000000000001" customHeight="1" x14ac:dyDescent="0.3">
      <c r="A22" s="20"/>
      <c r="B22" s="100"/>
      <c r="C22" s="21"/>
      <c r="D22" s="22"/>
      <c r="E22" s="33" t="s">
        <v>13</v>
      </c>
      <c r="F22" s="56">
        <f>IF((D11+D16)=0,0,IF(coef="A",(F20*360)/(D11+D16),IF(coef="B",(F20*3.6)/(D11+D16),IF(coef="C",F334/(D11+D16)," "))))</f>
        <v>0</v>
      </c>
      <c r="G22" s="23"/>
      <c r="H22" s="24"/>
      <c r="I22" s="24"/>
      <c r="J22" s="24"/>
      <c r="K22" s="23"/>
      <c r="L22" s="101"/>
      <c r="N22" s="32"/>
    </row>
    <row r="23" spans="1:16" ht="9.9" customHeight="1" x14ac:dyDescent="0.3">
      <c r="B23" s="90"/>
      <c r="C23" s="17"/>
      <c r="D23" s="26"/>
      <c r="E23" s="11"/>
      <c r="F23" s="19"/>
      <c r="G23" s="9"/>
      <c r="H23" s="11"/>
      <c r="I23" s="11"/>
      <c r="J23" s="11"/>
      <c r="K23" s="9"/>
      <c r="L23" s="89"/>
    </row>
    <row r="24" spans="1:16" s="12" customFormat="1" ht="20.100000000000001" customHeight="1" x14ac:dyDescent="0.3">
      <c r="A24" s="11"/>
      <c r="B24" s="90"/>
      <c r="C24" s="240" t="s">
        <v>19</v>
      </c>
      <c r="D24" s="27"/>
      <c r="E24" s="27"/>
      <c r="F24" s="27"/>
      <c r="G24" s="27"/>
      <c r="H24" s="241" t="s">
        <v>16</v>
      </c>
      <c r="I24" s="241"/>
      <c r="J24" s="241"/>
      <c r="K24" s="241"/>
      <c r="L24" s="102"/>
    </row>
    <row r="25" spans="1:16" ht="20.100000000000001" customHeight="1" x14ac:dyDescent="0.3">
      <c r="B25" s="90"/>
      <c r="C25" s="62" t="s">
        <v>58</v>
      </c>
      <c r="D25" s="67" t="s">
        <v>0</v>
      </c>
      <c r="E25" s="146" t="s">
        <v>1</v>
      </c>
      <c r="F25" s="161" t="s">
        <v>2</v>
      </c>
      <c r="G25" s="9"/>
      <c r="H25" s="206"/>
      <c r="I25" s="207"/>
      <c r="J25" s="207"/>
      <c r="K25" s="161" t="s">
        <v>2</v>
      </c>
      <c r="L25" s="89"/>
    </row>
    <row r="26" spans="1:16" ht="20.100000000000001" customHeight="1" x14ac:dyDescent="0.3">
      <c r="B26" s="90"/>
      <c r="C26" s="64" t="s">
        <v>31</v>
      </c>
      <c r="D26" s="45"/>
      <c r="E26" s="147"/>
      <c r="F26" s="159">
        <f>E26*D26</f>
        <v>0</v>
      </c>
      <c r="G26" s="9"/>
      <c r="H26" s="208" t="s">
        <v>17</v>
      </c>
      <c r="I26" s="209"/>
      <c r="J26" s="209"/>
      <c r="K26" s="162"/>
      <c r="L26" s="47"/>
    </row>
    <row r="27" spans="1:16" ht="20.100000000000001" customHeight="1" x14ac:dyDescent="0.3">
      <c r="A27" s="28"/>
      <c r="B27" s="103"/>
      <c r="C27" s="44" t="s">
        <v>30</v>
      </c>
      <c r="D27" s="46"/>
      <c r="E27" s="148"/>
      <c r="F27" s="160">
        <f>E27*D27/360</f>
        <v>0</v>
      </c>
      <c r="G27" s="9"/>
      <c r="H27" s="194"/>
      <c r="I27" s="195"/>
      <c r="J27" s="195"/>
      <c r="K27" s="34">
        <f>J27*I27/360</f>
        <v>0</v>
      </c>
      <c r="L27" s="98"/>
    </row>
    <row r="28" spans="1:16" ht="20.100000000000001" customHeight="1" x14ac:dyDescent="0.3">
      <c r="B28" s="90"/>
      <c r="C28" s="43" t="s">
        <v>14</v>
      </c>
      <c r="D28" s="65"/>
      <c r="E28" s="149"/>
      <c r="F28" s="162">
        <f>IF(ISERROR(IF(F27-F11&gt;=0,F27-F11,0)),0,IF(F27-F11&gt;=0,F27-F11,0))</f>
        <v>0</v>
      </c>
      <c r="G28" s="9"/>
      <c r="H28" s="210"/>
      <c r="I28" s="211"/>
      <c r="J28" s="211"/>
      <c r="K28" s="34">
        <f>IF(ISERROR(IF(K27-K11&gt;=0,K27-K11,0)),0,IF(K27-K11&gt;=0,K27-K11,0))</f>
        <v>0</v>
      </c>
      <c r="L28" s="89"/>
    </row>
    <row r="29" spans="1:16" ht="3" customHeight="1" x14ac:dyDescent="0.3">
      <c r="B29" s="90"/>
      <c r="C29" s="26"/>
      <c r="D29" s="59"/>
      <c r="E29" s="60"/>
      <c r="F29" s="61"/>
      <c r="G29" s="9"/>
      <c r="H29" s="11"/>
      <c r="I29" s="11"/>
      <c r="J29" s="11"/>
      <c r="K29" s="9"/>
      <c r="L29" s="89"/>
    </row>
    <row r="30" spans="1:16" ht="21.9" customHeight="1" x14ac:dyDescent="0.3">
      <c r="B30" s="90"/>
      <c r="C30" s="193" t="s">
        <v>9</v>
      </c>
      <c r="D30" s="193"/>
      <c r="E30" s="193"/>
      <c r="F30" s="69">
        <f>F26-F28</f>
        <v>0</v>
      </c>
      <c r="G30" s="9"/>
      <c r="H30" s="197" t="s">
        <v>61</v>
      </c>
      <c r="I30" s="197"/>
      <c r="J30" s="197"/>
      <c r="K30" s="189" t="str">
        <f>IF(ISBLANK(tva)," ",tva)</f>
        <v>OUI</v>
      </c>
      <c r="L30" s="104"/>
      <c r="M30" s="119" t="str">
        <f>IF(ISBLANK(tva)," réponse à indiquer dans l'onglet du 1er trimestre"," ")</f>
        <v xml:space="preserve"> </v>
      </c>
    </row>
    <row r="31" spans="1:16" s="31" customFormat="1" ht="9.9" customHeight="1" x14ac:dyDescent="0.3">
      <c r="A31" s="29"/>
      <c r="B31" s="105"/>
      <c r="C31" s="30"/>
      <c r="D31" s="30"/>
      <c r="E31" s="30"/>
      <c r="F31" s="30"/>
      <c r="G31" s="9"/>
      <c r="H31" s="11"/>
      <c r="I31" s="11"/>
      <c r="J31" s="11"/>
      <c r="K31" s="9"/>
      <c r="L31" s="89"/>
      <c r="M31" s="3"/>
      <c r="N31" s="3"/>
      <c r="O31" s="3"/>
      <c r="P31" s="3"/>
    </row>
    <row r="32" spans="1:16" ht="20.100000000000001" customHeight="1" x14ac:dyDescent="0.3">
      <c r="B32" s="90"/>
      <c r="C32" s="224" t="s">
        <v>18</v>
      </c>
      <c r="D32" s="225"/>
      <c r="E32" s="225"/>
      <c r="F32" s="226"/>
      <c r="G32" s="9"/>
      <c r="H32" s="227" t="s">
        <v>57</v>
      </c>
      <c r="I32" s="228"/>
      <c r="J32" s="228"/>
      <c r="K32" s="137" t="str">
        <f>IF(ISBLANK(F3)," ",F3)</f>
        <v xml:space="preserve"> </v>
      </c>
      <c r="L32" s="89"/>
    </row>
    <row r="33" spans="2:12" ht="20.100000000000001" customHeight="1" x14ac:dyDescent="0.3">
      <c r="B33" s="90"/>
      <c r="C33" s="73" t="s">
        <v>21</v>
      </c>
      <c r="D33" s="74" t="s">
        <v>0</v>
      </c>
      <c r="E33" s="150" t="s">
        <v>1</v>
      </c>
      <c r="F33" s="163" t="s">
        <v>2</v>
      </c>
      <c r="G33" s="9"/>
      <c r="H33" s="216" t="s">
        <v>32</v>
      </c>
      <c r="I33" s="217"/>
      <c r="J33" s="217"/>
      <c r="K33" s="159">
        <f>IF(ISERROR(F20+F30+K26),0,F20+F30+K26)</f>
        <v>0</v>
      </c>
      <c r="L33" s="106"/>
    </row>
    <row r="34" spans="2:12" ht="20.100000000000001" customHeight="1" x14ac:dyDescent="0.3">
      <c r="B34" s="90"/>
      <c r="C34" s="39" t="s">
        <v>22</v>
      </c>
      <c r="D34" s="71">
        <f>IF(K30="oui",F30,0)</f>
        <v>0</v>
      </c>
      <c r="E34" s="151">
        <v>0.2</v>
      </c>
      <c r="F34" s="159">
        <f>E34*D34</f>
        <v>0</v>
      </c>
      <c r="G34" s="9"/>
      <c r="H34" s="208" t="s">
        <v>62</v>
      </c>
      <c r="I34" s="218"/>
      <c r="J34" s="218"/>
      <c r="K34" s="164">
        <f>F37</f>
        <v>0</v>
      </c>
      <c r="L34" s="89"/>
    </row>
    <row r="35" spans="2:12" ht="20.100000000000001" customHeight="1" x14ac:dyDescent="0.3">
      <c r="B35" s="90"/>
      <c r="C35" s="40" t="s">
        <v>23</v>
      </c>
      <c r="D35" s="72">
        <f>IF(K30="oui",K26,0)</f>
        <v>0</v>
      </c>
      <c r="E35" s="152">
        <f>E34</f>
        <v>0.2</v>
      </c>
      <c r="F35" s="164">
        <f>E35*D35</f>
        <v>0</v>
      </c>
      <c r="G35" s="9"/>
      <c r="H35" s="26"/>
      <c r="I35" s="59"/>
      <c r="J35" s="60"/>
      <c r="K35" s="61"/>
      <c r="L35" s="89"/>
    </row>
    <row r="36" spans="2:12" ht="3" customHeight="1" x14ac:dyDescent="0.3">
      <c r="B36" s="90"/>
      <c r="C36" s="26"/>
      <c r="D36" s="59"/>
      <c r="E36" s="60"/>
      <c r="F36" s="61"/>
      <c r="G36" s="9"/>
      <c r="H36" s="11"/>
      <c r="I36" s="11"/>
      <c r="J36" s="11"/>
      <c r="K36" s="9"/>
      <c r="L36" s="89"/>
    </row>
    <row r="37" spans="2:12" ht="21.9" customHeight="1" x14ac:dyDescent="0.3">
      <c r="B37" s="90"/>
      <c r="C37" s="193" t="s">
        <v>10</v>
      </c>
      <c r="D37" s="193"/>
      <c r="E37" s="193"/>
      <c r="F37" s="68">
        <f>SUM(F34:F35)</f>
        <v>0</v>
      </c>
      <c r="G37" s="9"/>
      <c r="H37" s="215" t="s">
        <v>72</v>
      </c>
      <c r="I37" s="215"/>
      <c r="J37" s="215"/>
      <c r="K37" s="70">
        <f>+K34+K33</f>
        <v>0</v>
      </c>
      <c r="L37" s="89"/>
    </row>
    <row r="38" spans="2:12" ht="6" customHeight="1" x14ac:dyDescent="0.3">
      <c r="B38" s="107"/>
      <c r="C38" s="108"/>
      <c r="D38" s="108"/>
      <c r="E38" s="108"/>
      <c r="F38" s="109"/>
      <c r="G38" s="110"/>
      <c r="H38" s="111"/>
      <c r="I38" s="108"/>
      <c r="J38" s="108"/>
      <c r="K38" s="110"/>
      <c r="L38" s="112"/>
    </row>
  </sheetData>
  <sheetProtection algorithmName="SHA-512" hashValue="9D047FiU8XELPCbxZt6uZnB0z4xCtEtu4LeFeIFs2X8hxq1fttBqxtbSn15buADPk8o9kYtaxA+FaAoMjHF8sg==" saltValue="r94Jbb8uIt5nsGiUIzbgag==" spinCount="100000" sheet="1" objects="1" scenarios="1" formatCells="0" formatColumns="0" formatRows="0" insertColumns="0" insertRows="0" insertHyperlinks="0" deleteColumns="0" deleteRows="0" sort="0" autoFilter="0" pivotTables="0"/>
  <mergeCells count="27">
    <mergeCell ref="D18:E18"/>
    <mergeCell ref="D20:E20"/>
    <mergeCell ref="I3:K3"/>
    <mergeCell ref="H5:J5"/>
    <mergeCell ref="C9:F9"/>
    <mergeCell ref="H9:K9"/>
    <mergeCell ref="H16:I16"/>
    <mergeCell ref="H10:H12"/>
    <mergeCell ref="I10:I12"/>
    <mergeCell ref="J10:J12"/>
    <mergeCell ref="K10:K12"/>
    <mergeCell ref="H18:J18"/>
    <mergeCell ref="H20:J20"/>
    <mergeCell ref="D7:F7"/>
    <mergeCell ref="C37:E37"/>
    <mergeCell ref="H37:J37"/>
    <mergeCell ref="C32:F32"/>
    <mergeCell ref="H24:K24"/>
    <mergeCell ref="H27:J27"/>
    <mergeCell ref="C30:E30"/>
    <mergeCell ref="H30:J30"/>
    <mergeCell ref="H25:J25"/>
    <mergeCell ref="H26:J26"/>
    <mergeCell ref="H28:J28"/>
    <mergeCell ref="H34:J34"/>
    <mergeCell ref="H32:J32"/>
    <mergeCell ref="H33:J33"/>
  </mergeCells>
  <conditionalFormatting sqref="F22">
    <cfRule type="cellIs" dxfId="93" priority="13" operator="equal">
      <formula>0</formula>
    </cfRule>
  </conditionalFormatting>
  <conditionalFormatting sqref="E13:E15">
    <cfRule type="cellIs" dxfId="92" priority="30" operator="equal">
      <formula>0</formula>
    </cfRule>
  </conditionalFormatting>
  <conditionalFormatting sqref="J14:J15 K13:K15">
    <cfRule type="cellIs" dxfId="91" priority="29" operator="equal">
      <formula>0</formula>
    </cfRule>
  </conditionalFormatting>
  <conditionalFormatting sqref="F26:F27 D34:D35 E35 F34:F35 F37 K33:K34">
    <cfRule type="cellIs" dxfId="90" priority="27" operator="equal">
      <formula>0</formula>
    </cfRule>
  </conditionalFormatting>
  <conditionalFormatting sqref="F28">
    <cfRule type="cellIs" dxfId="89" priority="26" operator="equal">
      <formula>0</formula>
    </cfRule>
  </conditionalFormatting>
  <conditionalFormatting sqref="E35">
    <cfRule type="cellIs" dxfId="88" priority="25" operator="equal">
      <formula>0</formula>
    </cfRule>
  </conditionalFormatting>
  <conditionalFormatting sqref="E35">
    <cfRule type="cellIs" dxfId="87" priority="24" operator="equal">
      <formula>0</formula>
    </cfRule>
  </conditionalFormatting>
  <conditionalFormatting sqref="E35">
    <cfRule type="cellIs" dxfId="86" priority="23" operator="equal">
      <formula>0</formula>
    </cfRule>
  </conditionalFormatting>
  <conditionalFormatting sqref="E35">
    <cfRule type="cellIs" dxfId="85" priority="22" operator="equal">
      <formula>0</formula>
    </cfRule>
  </conditionalFormatting>
  <conditionalFormatting sqref="D13:D15">
    <cfRule type="cellIs" dxfId="84" priority="20" operator="equal">
      <formula>0</formula>
    </cfRule>
  </conditionalFormatting>
  <conditionalFormatting sqref="F13:F15">
    <cfRule type="cellIs" dxfId="83" priority="19" operator="equal">
      <formula>0</formula>
    </cfRule>
  </conditionalFormatting>
  <conditionalFormatting sqref="I13:I15">
    <cfRule type="cellIs" dxfId="82" priority="18" operator="equal">
      <formula>0</formula>
    </cfRule>
  </conditionalFormatting>
  <conditionalFormatting sqref="F18 F20">
    <cfRule type="cellIs" dxfId="81" priority="14" operator="equal">
      <formula>0</formula>
    </cfRule>
  </conditionalFormatting>
  <conditionalFormatting sqref="E26:E27">
    <cfRule type="cellIs" dxfId="80" priority="9" operator="equal">
      <formula>0</formula>
    </cfRule>
  </conditionalFormatting>
  <conditionalFormatting sqref="E34">
    <cfRule type="cellIs" dxfId="79" priority="8" operator="equal">
      <formula>0</formula>
    </cfRule>
  </conditionalFormatting>
  <conditionalFormatting sqref="K28">
    <cfRule type="cellIs" dxfId="78" priority="6" operator="equal">
      <formula>0</formula>
    </cfRule>
  </conditionalFormatting>
  <conditionalFormatting sqref="K28">
    <cfRule type="cellIs" dxfId="77" priority="4" operator="equal">
      <formula>0</formula>
    </cfRule>
  </conditionalFormatting>
  <conditionalFormatting sqref="F11">
    <cfRule type="cellIs" dxfId="76" priority="3" operator="equal">
      <formula>0</formula>
    </cfRule>
  </conditionalFormatting>
  <conditionalFormatting sqref="D7:F7">
    <cfRule type="expression" dxfId="75" priority="1">
      <formula>G7=1</formula>
    </cfRule>
  </conditionalFormatting>
  <conditionalFormatting sqref="K20">
    <cfRule type="cellIs" dxfId="74" priority="28" operator="equal">
      <formula>0</formula>
    </cfRule>
  </conditionalFormatting>
  <conditionalFormatting sqref="D11">
    <cfRule type="cellIs" dxfId="73" priority="21" operator="equal">
      <formula>0</formula>
    </cfRule>
  </conditionalFormatting>
  <conditionalFormatting sqref="J13">
    <cfRule type="cellIs" dxfId="72" priority="17" operator="equal">
      <formula>0</formula>
    </cfRule>
  </conditionalFormatting>
  <conditionalFormatting sqref="E11">
    <cfRule type="cellIs" dxfId="71" priority="16" operator="equal">
      <formula>0</formula>
    </cfRule>
  </conditionalFormatting>
  <conditionalFormatting sqref="D16:F16 K16">
    <cfRule type="cellIs" dxfId="70" priority="15" operator="equal">
      <formula>0</formula>
    </cfRule>
  </conditionalFormatting>
  <conditionalFormatting sqref="K18">
    <cfRule type="cellIs" dxfId="69" priority="12" operator="equal">
      <formula>0</formula>
    </cfRule>
  </conditionalFormatting>
  <conditionalFormatting sqref="F30">
    <cfRule type="cellIs" dxfId="68" priority="11" operator="equal">
      <formula>0</formula>
    </cfRule>
  </conditionalFormatting>
  <conditionalFormatting sqref="D26:D27">
    <cfRule type="cellIs" dxfId="67" priority="10" operator="equal">
      <formula>0</formula>
    </cfRule>
  </conditionalFormatting>
  <conditionalFormatting sqref="K26:K27">
    <cfRule type="cellIs" dxfId="66" priority="7" operator="equal">
      <formula>0</formula>
    </cfRule>
  </conditionalFormatting>
  <conditionalFormatting sqref="K26:K27">
    <cfRule type="cellIs" dxfId="65" priority="5" operator="equal">
      <formula>0</formula>
    </cfRule>
  </conditionalFormatting>
  <conditionalFormatting sqref="K37">
    <cfRule type="cellIs" dxfId="64" priority="2" operator="equal">
      <formula>0</formula>
    </cfRule>
  </conditionalFormatting>
  <dataValidations count="3">
    <dataValidation type="list" allowBlank="1" showInputMessage="1" showErrorMessage="1" sqref="L30" xr:uid="{00000000-0002-0000-0100-000000000000}">
      <formula1>"NON,OUI"</formula1>
    </dataValidation>
    <dataValidation allowBlank="1" showInputMessage="1" showErrorMessage="1" prompt="taux à renseigner" sqref="E11 E26:E27 E34" xr:uid="{00000000-0002-0000-0100-000001000000}"/>
    <dataValidation allowBlank="1" showInputMessage="1" showErrorMessage="1" prompt="Montant à renseigner" sqref="I13:I15 D13:D15 F13:F15 D11 D26:D27" xr:uid="{00000000-0002-0000-0100-000002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"/>
  <sheetViews>
    <sheetView showGridLines="0" showRowColHeaders="0" workbookViewId="0">
      <pane ySplit="6" topLeftCell="A22" activePane="bottomLeft" state="frozenSplit"/>
      <selection pane="bottomLeft" activeCell="C30" sqref="C30:E30"/>
    </sheetView>
  </sheetViews>
  <sheetFormatPr baseColWidth="10" defaultColWidth="11.44140625" defaultRowHeight="13.8" x14ac:dyDescent="0.3"/>
  <cols>
    <col min="1" max="2" width="1.6640625" style="1" customWidth="1"/>
    <col min="3" max="3" width="30.6640625" style="1" customWidth="1"/>
    <col min="4" max="4" width="13.6640625" style="1" customWidth="1"/>
    <col min="5" max="5" width="11.44140625" style="1"/>
    <col min="6" max="6" width="10.6640625" style="2" bestFit="1" customWidth="1"/>
    <col min="7" max="7" width="1" style="3" customWidth="1"/>
    <col min="8" max="8" width="17.6640625" style="1" customWidth="1"/>
    <col min="9" max="9" width="11.6640625" style="1" bestFit="1" customWidth="1"/>
    <col min="10" max="10" width="11.44140625" style="1"/>
    <col min="11" max="11" width="11.44140625" style="3"/>
    <col min="12" max="12" width="1.6640625" style="4" customWidth="1"/>
    <col min="13" max="16384" width="11.44140625" style="3"/>
  </cols>
  <sheetData>
    <row r="1" spans="1:16" ht="3" customHeight="1" x14ac:dyDescent="0.3"/>
    <row r="2" spans="1:16" x14ac:dyDescent="0.3">
      <c r="B2" s="81"/>
      <c r="C2" s="82"/>
      <c r="D2" s="82"/>
      <c r="E2" s="124" t="str">
        <f>IF(ISBLANK(Année),"année à renseigner dans l'onglet du 1er trimestre"," ")</f>
        <v>année à renseigner dans l'onglet du 1er trimestre</v>
      </c>
      <c r="F2" s="83"/>
      <c r="G2" s="84"/>
      <c r="H2" s="82"/>
      <c r="I2" s="82"/>
      <c r="J2" s="82"/>
      <c r="K2" s="84"/>
      <c r="L2" s="85"/>
    </row>
    <row r="3" spans="1:16" s="6" customFormat="1" ht="24.9" customHeight="1" x14ac:dyDescent="0.3">
      <c r="A3" s="5"/>
      <c r="B3" s="86"/>
      <c r="C3" s="131" t="s">
        <v>24</v>
      </c>
      <c r="D3" s="132" t="s">
        <v>75</v>
      </c>
      <c r="E3" s="133" t="s">
        <v>20</v>
      </c>
      <c r="F3" s="134" t="str">
        <f>IF(ISBLANK(Année)," ",Année)</f>
        <v xml:space="preserve"> </v>
      </c>
      <c r="G3" s="135"/>
      <c r="H3" s="136" t="s">
        <v>12</v>
      </c>
      <c r="I3" s="190" t="str">
        <f>IF(ISBLANK(Banque)," ",Banque)</f>
        <v xml:space="preserve"> </v>
      </c>
      <c r="J3" s="191"/>
      <c r="K3" s="192"/>
      <c r="L3" s="87"/>
      <c r="M3" s="118" t="str">
        <f>IF(ISBLANK(Banque)," banque à renseigner dans l'onglet du 1er trimestre"," ")</f>
        <v xml:space="preserve"> banque à renseigner dans l'onglet du 1er trimestre</v>
      </c>
    </row>
    <row r="4" spans="1:16" ht="6" customHeight="1" x14ac:dyDescent="0.3">
      <c r="A4" s="7"/>
      <c r="B4" s="88"/>
      <c r="C4" s="8"/>
      <c r="D4" s="8"/>
      <c r="E4" s="8"/>
      <c r="F4" s="8"/>
      <c r="G4" s="9"/>
      <c r="H4" s="10"/>
      <c r="I4" s="10"/>
      <c r="J4" s="10"/>
      <c r="K4" s="9"/>
      <c r="L4" s="89"/>
    </row>
    <row r="5" spans="1:16" ht="20.100000000000001" customHeight="1" x14ac:dyDescent="0.3">
      <c r="A5" s="7"/>
      <c r="B5" s="88"/>
      <c r="C5" s="11"/>
      <c r="D5" s="11"/>
      <c r="E5" s="11"/>
      <c r="F5" s="19"/>
      <c r="G5" s="9"/>
      <c r="H5" s="196" t="s">
        <v>77</v>
      </c>
      <c r="I5" s="196"/>
      <c r="J5" s="233"/>
      <c r="K5" s="113" t="str">
        <f>IF(ISBLANK(coef)," ",coef)</f>
        <v xml:space="preserve"> </v>
      </c>
      <c r="L5" s="89"/>
      <c r="M5" s="114" t="str">
        <f>IF(ISBLANK(coef)," coefficient à renseigner dans l'onglet du 1er trimestre"," ")</f>
        <v xml:space="preserve"> coefficient à renseigner dans l'onglet du 1er trimestre</v>
      </c>
    </row>
    <row r="6" spans="1:16" ht="6" customHeight="1" x14ac:dyDescent="0.3">
      <c r="B6" s="90"/>
      <c r="C6" s="11"/>
      <c r="D6" s="11"/>
      <c r="E6" s="11"/>
      <c r="F6" s="19"/>
      <c r="G6" s="9"/>
      <c r="H6" s="11"/>
      <c r="I6" s="11"/>
      <c r="J6" s="11"/>
      <c r="K6" s="9"/>
      <c r="L6" s="89"/>
    </row>
    <row r="7" spans="1:16" ht="20.100000000000001" customHeight="1" x14ac:dyDescent="0.3">
      <c r="A7" s="11"/>
      <c r="B7" s="90"/>
      <c r="C7" s="239" t="s">
        <v>15</v>
      </c>
      <c r="D7" s="214" t="str">
        <f>IF(AND(F11&gt;0,F13&gt;0),"taux fixe ou taux variable ? Pas les deux !"," ")</f>
        <v xml:space="preserve"> </v>
      </c>
      <c r="E7" s="214"/>
      <c r="F7" s="214"/>
      <c r="G7" s="79">
        <f>IF(AND(F11&gt;0,F13&gt;0),1,0)</f>
        <v>0</v>
      </c>
      <c r="H7" s="9"/>
      <c r="I7" s="77"/>
      <c r="J7" s="77"/>
      <c r="K7" s="35"/>
      <c r="L7" s="91"/>
    </row>
    <row r="8" spans="1:16" ht="3" customHeight="1" x14ac:dyDescent="0.3">
      <c r="A8" s="11"/>
      <c r="B8" s="90"/>
      <c r="C8" s="35"/>
      <c r="D8" s="78"/>
      <c r="E8" s="78"/>
      <c r="F8" s="78"/>
      <c r="G8" s="92"/>
      <c r="H8" s="92"/>
      <c r="I8" s="35"/>
      <c r="J8" s="35"/>
      <c r="K8" s="35"/>
      <c r="L8" s="91"/>
    </row>
    <row r="9" spans="1:16" s="12" customFormat="1" ht="24.9" customHeight="1" x14ac:dyDescent="0.3">
      <c r="A9" s="1"/>
      <c r="B9" s="90"/>
      <c r="C9" s="229" t="s">
        <v>7</v>
      </c>
      <c r="D9" s="230"/>
      <c r="E9" s="230"/>
      <c r="F9" s="231"/>
      <c r="G9" s="10"/>
      <c r="H9" s="219" t="s">
        <v>8</v>
      </c>
      <c r="I9" s="220"/>
      <c r="J9" s="220"/>
      <c r="K9" s="221"/>
      <c r="L9" s="93"/>
      <c r="M9" s="7"/>
      <c r="N9" s="7"/>
      <c r="O9" s="7"/>
      <c r="P9" s="7"/>
    </row>
    <row r="10" spans="1:16" ht="20.100000000000001" customHeight="1" x14ac:dyDescent="0.3">
      <c r="B10" s="90"/>
      <c r="C10" s="75" t="s">
        <v>3</v>
      </c>
      <c r="D10" s="76" t="s">
        <v>0</v>
      </c>
      <c r="E10" s="138" t="s">
        <v>1</v>
      </c>
      <c r="F10" s="153" t="s">
        <v>2</v>
      </c>
      <c r="G10" s="11"/>
      <c r="H10" s="198" t="s">
        <v>5</v>
      </c>
      <c r="I10" s="200" t="s">
        <v>11</v>
      </c>
      <c r="J10" s="202" t="s">
        <v>1</v>
      </c>
      <c r="K10" s="204" t="s">
        <v>2</v>
      </c>
      <c r="L10" s="94"/>
      <c r="M10" s="1"/>
      <c r="N10" s="1"/>
      <c r="O10" s="1"/>
      <c r="P10" s="1"/>
    </row>
    <row r="11" spans="1:16" ht="20.100000000000001" customHeight="1" x14ac:dyDescent="0.3">
      <c r="B11" s="90"/>
      <c r="C11" s="39" t="s">
        <v>46</v>
      </c>
      <c r="D11" s="45"/>
      <c r="E11" s="139"/>
      <c r="F11" s="154" t="str">
        <f>IF(coef="A",D11*E11/360,IF(coef="B",D11*E11/3.6, IF(coef="C",D11*E11," ")))</f>
        <v xml:space="preserve"> </v>
      </c>
      <c r="G11" s="11"/>
      <c r="H11" s="198"/>
      <c r="I11" s="200"/>
      <c r="J11" s="202"/>
      <c r="K11" s="204"/>
      <c r="L11" s="94"/>
      <c r="M11" s="1"/>
      <c r="N11" s="1"/>
      <c r="O11" s="1"/>
      <c r="P11" s="1"/>
    </row>
    <row r="12" spans="1:16" ht="20.100000000000001" customHeight="1" x14ac:dyDescent="0.3">
      <c r="B12" s="90"/>
      <c r="C12" s="48" t="s">
        <v>4</v>
      </c>
      <c r="D12" s="49" t="s">
        <v>0</v>
      </c>
      <c r="E12" s="140" t="s">
        <v>1</v>
      </c>
      <c r="F12" s="155" t="s">
        <v>2</v>
      </c>
      <c r="G12" s="11"/>
      <c r="H12" s="199"/>
      <c r="I12" s="201"/>
      <c r="J12" s="203"/>
      <c r="K12" s="205"/>
      <c r="L12" s="95"/>
      <c r="M12" s="1"/>
      <c r="N12" s="1"/>
      <c r="O12" s="1"/>
      <c r="P12" s="1"/>
    </row>
    <row r="13" spans="1:16" ht="20.100000000000001" customHeight="1" x14ac:dyDescent="0.3">
      <c r="B13" s="90"/>
      <c r="C13" s="39" t="s">
        <v>51</v>
      </c>
      <c r="D13" s="45"/>
      <c r="E13" s="141">
        <f>IF(D13=0,0,IF(coef="A",(F13*360)/D13,IF(coef="B",(F13*3.6)/D13,IF(coef="C",F13/D13," "))))</f>
        <v>0</v>
      </c>
      <c r="F13" s="156"/>
      <c r="G13" s="11"/>
      <c r="H13" s="39" t="s">
        <v>54</v>
      </c>
      <c r="I13" s="52"/>
      <c r="J13" s="139"/>
      <c r="K13" s="159">
        <f>IF(ISERROR(I13*J13)," ",I13*J13)</f>
        <v>0</v>
      </c>
      <c r="L13" s="47"/>
      <c r="M13" s="1"/>
      <c r="N13" s="1"/>
      <c r="O13" s="1"/>
      <c r="P13" s="1"/>
    </row>
    <row r="14" spans="1:16" ht="20.100000000000001" customHeight="1" x14ac:dyDescent="0.3">
      <c r="B14" s="90"/>
      <c r="C14" s="44" t="s">
        <v>52</v>
      </c>
      <c r="D14" s="46"/>
      <c r="E14" s="142">
        <f>IF(D14=0,0,IF(coef="A",(F14*360)/D14,IF(coef="B",(F14*3.6)/D14,IF(coef="C",F14/D14," "))))</f>
        <v>0</v>
      </c>
      <c r="F14" s="157"/>
      <c r="G14" s="11"/>
      <c r="H14" s="44" t="s">
        <v>55</v>
      </c>
      <c r="I14" s="53"/>
      <c r="J14" s="144">
        <f>J13</f>
        <v>0</v>
      </c>
      <c r="K14" s="160">
        <f>IF(ISERROR(I14*J14)," ",I14*J14)</f>
        <v>0</v>
      </c>
      <c r="L14" s="47"/>
      <c r="M14" s="11"/>
      <c r="N14" s="11"/>
      <c r="O14" s="11"/>
      <c r="P14" s="11"/>
    </row>
    <row r="15" spans="1:16" ht="20.100000000000001" customHeight="1" x14ac:dyDescent="0.3">
      <c r="B15" s="90"/>
      <c r="C15" s="39" t="s">
        <v>53</v>
      </c>
      <c r="D15" s="45"/>
      <c r="E15" s="141">
        <f>IF(D15=0,0,IF(coef="A",(F15*360)/D15,IF(coef="B",(F15*3.6)/D15,IF(coef="C",F15/D15," "))))</f>
        <v>0</v>
      </c>
      <c r="F15" s="156"/>
      <c r="G15" s="11"/>
      <c r="H15" s="39" t="s">
        <v>56</v>
      </c>
      <c r="I15" s="54"/>
      <c r="J15" s="145">
        <f>J13</f>
        <v>0</v>
      </c>
      <c r="K15" s="159">
        <f>IF(ISERROR(I15*J15)," ",I15*J15)</f>
        <v>0</v>
      </c>
      <c r="L15" s="47"/>
      <c r="M15" s="11"/>
      <c r="N15" s="11"/>
      <c r="O15" s="11"/>
      <c r="P15" s="11"/>
    </row>
    <row r="16" spans="1:16" ht="21.9" customHeight="1" x14ac:dyDescent="0.3">
      <c r="B16" s="90"/>
      <c r="C16" s="50" t="s">
        <v>6</v>
      </c>
      <c r="D16" s="51">
        <f>SUM(D13:D15)</f>
        <v>0</v>
      </c>
      <c r="E16" s="143">
        <f>IF(D16=0,0,IF(coef="A",(F16*360)/D16,IF(coef="B",(F16*3.6)/D16,IF(coef="C",F16/D16," "))))</f>
        <v>0</v>
      </c>
      <c r="F16" s="158">
        <f>SUM(F13:F15)</f>
        <v>0</v>
      </c>
      <c r="G16" s="13"/>
      <c r="H16" s="222"/>
      <c r="I16" s="223"/>
      <c r="J16" s="80" t="s">
        <v>6</v>
      </c>
      <c r="K16" s="158">
        <f>SUM(K13:K15)</f>
        <v>0</v>
      </c>
      <c r="L16" s="96"/>
      <c r="M16" s="13"/>
      <c r="N16" s="1"/>
      <c r="O16" s="1"/>
      <c r="P16" s="1"/>
    </row>
    <row r="17" spans="1:16" ht="3" customHeight="1" x14ac:dyDescent="0.3">
      <c r="A17" s="11"/>
      <c r="B17" s="90"/>
      <c r="C17" s="14"/>
      <c r="D17" s="15"/>
      <c r="E17" s="16"/>
      <c r="F17" s="15"/>
      <c r="G17" s="9"/>
      <c r="H17" s="17"/>
      <c r="I17" s="17"/>
      <c r="J17" s="11"/>
      <c r="K17" s="18"/>
      <c r="L17" s="96"/>
      <c r="N17" s="11"/>
      <c r="O17" s="11"/>
      <c r="P17" s="11"/>
    </row>
    <row r="18" spans="1:16" ht="20.100000000000001" customHeight="1" x14ac:dyDescent="0.3">
      <c r="A18" s="11"/>
      <c r="B18" s="90"/>
      <c r="C18" s="14"/>
      <c r="D18" s="212" t="s">
        <v>7</v>
      </c>
      <c r="E18" s="212"/>
      <c r="F18" s="55" t="str">
        <f>IF(ISERROR(IF(F11=0,F13,F11)),0,IF(F11=0,F13,F11))</f>
        <v xml:space="preserve"> </v>
      </c>
      <c r="G18" s="9"/>
      <c r="H18" s="193" t="s">
        <v>8</v>
      </c>
      <c r="I18" s="193"/>
      <c r="J18" s="193"/>
      <c r="K18" s="57">
        <f>IF(ISERROR(MIN(F18/2,K16)),0,MIN(F18/2,K16))</f>
        <v>0</v>
      </c>
      <c r="L18" s="97"/>
    </row>
    <row r="19" spans="1:16" ht="3" customHeight="1" x14ac:dyDescent="0.3">
      <c r="B19" s="90"/>
      <c r="C19" s="11"/>
      <c r="D19" s="11"/>
      <c r="E19" s="11"/>
      <c r="F19" s="19"/>
      <c r="G19" s="9"/>
      <c r="H19" s="11"/>
      <c r="I19" s="11"/>
      <c r="J19" s="11"/>
      <c r="K19" s="9"/>
      <c r="L19" s="98"/>
    </row>
    <row r="20" spans="1:16" ht="20.100000000000001" customHeight="1" x14ac:dyDescent="0.3">
      <c r="B20" s="90"/>
      <c r="C20" s="11"/>
      <c r="D20" s="213" t="s">
        <v>63</v>
      </c>
      <c r="E20" s="212"/>
      <c r="F20" s="42">
        <f>IF(ISERROR(F18+K18),0,F18+K18)</f>
        <v>0</v>
      </c>
      <c r="G20" s="9"/>
      <c r="H20" s="232" t="s">
        <v>64</v>
      </c>
      <c r="I20" s="232"/>
      <c r="J20" s="232"/>
      <c r="K20" s="58">
        <f>IF(K18=0,0,IF(coef="A",(K18*360)/(D11+D16),IF(coef="B",(K18*3.6)/(D11+D16),IF(coef="C",K18/(D11+D16)," "))))</f>
        <v>0</v>
      </c>
      <c r="L20" s="99"/>
    </row>
    <row r="21" spans="1:16" ht="3" customHeight="1" x14ac:dyDescent="0.3">
      <c r="B21" s="90"/>
      <c r="C21" s="11"/>
      <c r="D21" s="11"/>
      <c r="E21" s="11"/>
      <c r="F21" s="19"/>
      <c r="G21" s="9"/>
      <c r="H21" s="11"/>
      <c r="I21" s="11"/>
      <c r="J21" s="11"/>
      <c r="K21" s="9"/>
      <c r="L21" s="98"/>
    </row>
    <row r="22" spans="1:16" s="25" customFormat="1" ht="20.100000000000001" customHeight="1" x14ac:dyDescent="0.3">
      <c r="A22" s="20"/>
      <c r="B22" s="100"/>
      <c r="C22" s="21"/>
      <c r="D22" s="22"/>
      <c r="E22" s="33" t="s">
        <v>13</v>
      </c>
      <c r="F22" s="56">
        <f>IF((D11+D16)=0,0,IF(coef="A",(F20*360)/(D11+D16),IF(coef="B",(F20*3.6)/(D11+D16),IF(coef="C",F334/(D11+D16)," "))))</f>
        <v>0</v>
      </c>
      <c r="G22" s="23"/>
      <c r="H22" s="24"/>
      <c r="I22" s="24"/>
      <c r="J22" s="24"/>
      <c r="K22" s="23"/>
      <c r="L22" s="101"/>
      <c r="N22" s="32"/>
    </row>
    <row r="23" spans="1:16" ht="9.9" customHeight="1" x14ac:dyDescent="0.3">
      <c r="B23" s="90"/>
      <c r="C23" s="17"/>
      <c r="D23" s="26"/>
      <c r="E23" s="11"/>
      <c r="F23" s="19"/>
      <c r="G23" s="9"/>
      <c r="H23" s="11"/>
      <c r="I23" s="11"/>
      <c r="J23" s="11"/>
      <c r="K23" s="9"/>
      <c r="L23" s="89"/>
    </row>
    <row r="24" spans="1:16" s="12" customFormat="1" ht="20.100000000000001" customHeight="1" x14ac:dyDescent="0.3">
      <c r="A24" s="11"/>
      <c r="B24" s="90"/>
      <c r="C24" s="240" t="s">
        <v>19</v>
      </c>
      <c r="D24" s="27"/>
      <c r="E24" s="27"/>
      <c r="F24" s="27"/>
      <c r="G24" s="27"/>
      <c r="H24" s="241" t="s">
        <v>16</v>
      </c>
      <c r="I24" s="241"/>
      <c r="J24" s="241"/>
      <c r="K24" s="241"/>
      <c r="L24" s="102"/>
    </row>
    <row r="25" spans="1:16" ht="20.100000000000001" customHeight="1" x14ac:dyDescent="0.3">
      <c r="B25" s="90"/>
      <c r="C25" s="62" t="s">
        <v>58</v>
      </c>
      <c r="D25" s="67" t="s">
        <v>0</v>
      </c>
      <c r="E25" s="146" t="s">
        <v>1</v>
      </c>
      <c r="F25" s="161" t="s">
        <v>2</v>
      </c>
      <c r="G25" s="9"/>
      <c r="H25" s="206"/>
      <c r="I25" s="207"/>
      <c r="J25" s="207"/>
      <c r="K25" s="161" t="s">
        <v>2</v>
      </c>
      <c r="L25" s="89"/>
    </row>
    <row r="26" spans="1:16" ht="20.100000000000001" customHeight="1" x14ac:dyDescent="0.3">
      <c r="B26" s="90"/>
      <c r="C26" s="64" t="s">
        <v>31</v>
      </c>
      <c r="D26" s="45"/>
      <c r="E26" s="151"/>
      <c r="F26" s="159">
        <f>E26*D26</f>
        <v>0</v>
      </c>
      <c r="G26" s="9"/>
      <c r="H26" s="208" t="s">
        <v>17</v>
      </c>
      <c r="I26" s="209"/>
      <c r="J26" s="209"/>
      <c r="K26" s="162"/>
      <c r="L26" s="47"/>
    </row>
    <row r="27" spans="1:16" ht="20.100000000000001" customHeight="1" x14ac:dyDescent="0.3">
      <c r="A27" s="28"/>
      <c r="B27" s="103"/>
      <c r="C27" s="44" t="s">
        <v>30</v>
      </c>
      <c r="D27" s="46"/>
      <c r="E27" s="148"/>
      <c r="F27" s="160">
        <f>E27*D27/360</f>
        <v>0</v>
      </c>
      <c r="G27" s="9"/>
      <c r="H27" s="194"/>
      <c r="I27" s="195"/>
      <c r="J27" s="195"/>
      <c r="K27" s="34">
        <f>J27*I27/360</f>
        <v>0</v>
      </c>
      <c r="L27" s="98"/>
    </row>
    <row r="28" spans="1:16" ht="20.100000000000001" customHeight="1" x14ac:dyDescent="0.3">
      <c r="B28" s="90"/>
      <c r="C28" s="43" t="s">
        <v>14</v>
      </c>
      <c r="D28" s="65"/>
      <c r="E28" s="149"/>
      <c r="F28" s="162">
        <f>IF(ISERROR(IF(F27-F11&gt;=0,F27-F11,0)),0,IF(F27-F11&gt;=0,F27-F11,0))</f>
        <v>0</v>
      </c>
      <c r="G28" s="9"/>
      <c r="H28" s="210"/>
      <c r="I28" s="211"/>
      <c r="J28" s="211"/>
      <c r="K28" s="34">
        <f>IF(ISERROR(IF(K27-K11&gt;=0,K27-K11,0)),0,IF(K27-K11&gt;=0,K27-K11,0))</f>
        <v>0</v>
      </c>
      <c r="L28" s="89"/>
    </row>
    <row r="29" spans="1:16" ht="3" customHeight="1" x14ac:dyDescent="0.3">
      <c r="B29" s="90"/>
      <c r="C29" s="26"/>
      <c r="D29" s="59"/>
      <c r="E29" s="60"/>
      <c r="F29" s="61"/>
      <c r="G29" s="9"/>
      <c r="H29" s="11"/>
      <c r="I29" s="11"/>
      <c r="J29" s="11"/>
      <c r="K29" s="9"/>
      <c r="L29" s="89"/>
    </row>
    <row r="30" spans="1:16" ht="21.9" customHeight="1" x14ac:dyDescent="0.3">
      <c r="B30" s="90"/>
      <c r="C30" s="193" t="s">
        <v>9</v>
      </c>
      <c r="D30" s="193"/>
      <c r="E30" s="193"/>
      <c r="F30" s="69">
        <f>F26-F28</f>
        <v>0</v>
      </c>
      <c r="G30" s="9"/>
      <c r="H30" s="197" t="s">
        <v>61</v>
      </c>
      <c r="I30" s="197"/>
      <c r="J30" s="197"/>
      <c r="K30" s="189" t="str">
        <f>IF(ISBLANK(tva)," ",tva)</f>
        <v>OUI</v>
      </c>
      <c r="L30" s="104"/>
      <c r="M30" s="119" t="str">
        <f>IF(ISBLANK(tva)," réponse à indiquer dans l'onglet du 1er trimestre"," ")</f>
        <v xml:space="preserve"> </v>
      </c>
    </row>
    <row r="31" spans="1:16" s="31" customFormat="1" ht="9.9" customHeight="1" x14ac:dyDescent="0.3">
      <c r="A31" s="29"/>
      <c r="B31" s="105"/>
      <c r="C31" s="30"/>
      <c r="D31" s="30"/>
      <c r="E31" s="30"/>
      <c r="F31" s="30"/>
      <c r="G31" s="9"/>
      <c r="H31" s="11"/>
      <c r="I31" s="11"/>
      <c r="J31" s="11"/>
      <c r="K31" s="9"/>
      <c r="L31" s="89"/>
      <c r="M31" s="3"/>
      <c r="N31" s="3"/>
      <c r="O31" s="3"/>
      <c r="P31" s="3"/>
    </row>
    <row r="32" spans="1:16" ht="20.100000000000001" customHeight="1" x14ac:dyDescent="0.3">
      <c r="B32" s="90"/>
      <c r="C32" s="224" t="s">
        <v>18</v>
      </c>
      <c r="D32" s="225"/>
      <c r="E32" s="225"/>
      <c r="F32" s="226"/>
      <c r="G32" s="9"/>
      <c r="H32" s="227" t="s">
        <v>79</v>
      </c>
      <c r="I32" s="228"/>
      <c r="J32" s="228"/>
      <c r="K32" s="137" t="str">
        <f>IF(ISBLANK(F3)," ",F3)</f>
        <v xml:space="preserve"> </v>
      </c>
      <c r="L32" s="89"/>
    </row>
    <row r="33" spans="2:12" ht="20.100000000000001" customHeight="1" x14ac:dyDescent="0.3">
      <c r="B33" s="90"/>
      <c r="C33" s="73" t="s">
        <v>21</v>
      </c>
      <c r="D33" s="74" t="s">
        <v>0</v>
      </c>
      <c r="E33" s="150" t="s">
        <v>1</v>
      </c>
      <c r="F33" s="163" t="s">
        <v>2</v>
      </c>
      <c r="G33" s="9"/>
      <c r="H33" s="216" t="s">
        <v>32</v>
      </c>
      <c r="I33" s="217"/>
      <c r="J33" s="217"/>
      <c r="K33" s="159">
        <f>IF(ISERROR(F20+F30+K26),0,F20+F30+K26)</f>
        <v>0</v>
      </c>
      <c r="L33" s="106"/>
    </row>
    <row r="34" spans="2:12" ht="20.100000000000001" customHeight="1" x14ac:dyDescent="0.3">
      <c r="B34" s="90"/>
      <c r="C34" s="39" t="s">
        <v>22</v>
      </c>
      <c r="D34" s="71">
        <f>IF(K30="oui",F30,0)</f>
        <v>0</v>
      </c>
      <c r="E34" s="147"/>
      <c r="F34" s="159">
        <f>E34*D34</f>
        <v>0</v>
      </c>
      <c r="G34" s="9"/>
      <c r="H34" s="208" t="s">
        <v>62</v>
      </c>
      <c r="I34" s="218"/>
      <c r="J34" s="218"/>
      <c r="K34" s="164">
        <f>F37</f>
        <v>0</v>
      </c>
      <c r="L34" s="89"/>
    </row>
    <row r="35" spans="2:12" ht="20.100000000000001" customHeight="1" x14ac:dyDescent="0.3">
      <c r="B35" s="90"/>
      <c r="C35" s="40" t="s">
        <v>23</v>
      </c>
      <c r="D35" s="72">
        <f>IF(K30="oui",K26,0)</f>
        <v>0</v>
      </c>
      <c r="E35" s="152">
        <f>E34</f>
        <v>0</v>
      </c>
      <c r="F35" s="164">
        <f>E35*D35</f>
        <v>0</v>
      </c>
      <c r="G35" s="9"/>
      <c r="H35" s="26"/>
      <c r="I35" s="59"/>
      <c r="J35" s="60"/>
      <c r="K35" s="61"/>
      <c r="L35" s="89"/>
    </row>
    <row r="36" spans="2:12" ht="3" customHeight="1" x14ac:dyDescent="0.3">
      <c r="B36" s="90"/>
      <c r="C36" s="26"/>
      <c r="D36" s="59"/>
      <c r="E36" s="60"/>
      <c r="F36" s="61"/>
      <c r="G36" s="9"/>
      <c r="H36" s="11"/>
      <c r="I36" s="11"/>
      <c r="J36" s="11"/>
      <c r="K36" s="9"/>
      <c r="L36" s="89"/>
    </row>
    <row r="37" spans="2:12" ht="21.9" customHeight="1" x14ac:dyDescent="0.3">
      <c r="B37" s="90"/>
      <c r="C37" s="193" t="s">
        <v>10</v>
      </c>
      <c r="D37" s="193"/>
      <c r="E37" s="193"/>
      <c r="F37" s="68">
        <f>SUM(F34:F35)</f>
        <v>0</v>
      </c>
      <c r="G37" s="9"/>
      <c r="H37" s="215" t="s">
        <v>72</v>
      </c>
      <c r="I37" s="215"/>
      <c r="J37" s="215"/>
      <c r="K37" s="70">
        <f>+K34+K33</f>
        <v>0</v>
      </c>
      <c r="L37" s="89"/>
    </row>
    <row r="38" spans="2:12" ht="6" customHeight="1" x14ac:dyDescent="0.3">
      <c r="B38" s="107"/>
      <c r="C38" s="108"/>
      <c r="D38" s="108"/>
      <c r="E38" s="108"/>
      <c r="F38" s="109"/>
      <c r="G38" s="110"/>
      <c r="H38" s="111"/>
      <c r="I38" s="108"/>
      <c r="J38" s="108"/>
      <c r="K38" s="110"/>
      <c r="L38" s="112"/>
    </row>
  </sheetData>
  <sheetProtection algorithmName="SHA-512" hashValue="TJaZhWdXaV6nbGiDY7Pkyxuym/hWq6+10IQGTFv3bwZPxyiEOosuzvdeImOPvSGwlqYJTyoB2jt2HuZzVTw/Vw==" saltValue="HyuzyavA4dOCOAbrGn0zyg==" spinCount="100000" sheet="1" objects="1" scenarios="1" formatCells="0" formatColumns="0" formatRows="0" insertColumns="0" insertRows="0" insertHyperlinks="0" deleteColumns="0" deleteRows="0" sort="0" autoFilter="0" pivotTables="0"/>
  <mergeCells count="27">
    <mergeCell ref="D18:E18"/>
    <mergeCell ref="D20:E20"/>
    <mergeCell ref="I3:K3"/>
    <mergeCell ref="H5:J5"/>
    <mergeCell ref="C9:F9"/>
    <mergeCell ref="H9:K9"/>
    <mergeCell ref="H16:I16"/>
    <mergeCell ref="H10:H12"/>
    <mergeCell ref="I10:I12"/>
    <mergeCell ref="J10:J12"/>
    <mergeCell ref="K10:K12"/>
    <mergeCell ref="H18:J18"/>
    <mergeCell ref="H20:J20"/>
    <mergeCell ref="D7:F7"/>
    <mergeCell ref="C37:E37"/>
    <mergeCell ref="H37:J37"/>
    <mergeCell ref="C32:F32"/>
    <mergeCell ref="H24:K24"/>
    <mergeCell ref="H27:J27"/>
    <mergeCell ref="C30:E30"/>
    <mergeCell ref="H30:J30"/>
    <mergeCell ref="H25:J25"/>
    <mergeCell ref="H26:J26"/>
    <mergeCell ref="H28:J28"/>
    <mergeCell ref="H34:J34"/>
    <mergeCell ref="H32:J32"/>
    <mergeCell ref="H33:J33"/>
  </mergeCells>
  <conditionalFormatting sqref="F28">
    <cfRule type="cellIs" dxfId="63" priority="26" operator="equal">
      <formula>0</formula>
    </cfRule>
  </conditionalFormatting>
  <conditionalFormatting sqref="E35">
    <cfRule type="cellIs" dxfId="62" priority="25" operator="equal">
      <formula>0</formula>
    </cfRule>
  </conditionalFormatting>
  <conditionalFormatting sqref="E35">
    <cfRule type="cellIs" dxfId="61" priority="24" operator="equal">
      <formula>0</formula>
    </cfRule>
  </conditionalFormatting>
  <conditionalFormatting sqref="E35">
    <cfRule type="cellIs" dxfId="60" priority="23" operator="equal">
      <formula>0</formula>
    </cfRule>
  </conditionalFormatting>
  <conditionalFormatting sqref="F22">
    <cfRule type="cellIs" dxfId="59" priority="13" operator="equal">
      <formula>0</formula>
    </cfRule>
  </conditionalFormatting>
  <conditionalFormatting sqref="E13:E15">
    <cfRule type="cellIs" dxfId="58" priority="30" operator="equal">
      <formula>0</formula>
    </cfRule>
  </conditionalFormatting>
  <conditionalFormatting sqref="J14:J15 K13:K15">
    <cfRule type="cellIs" dxfId="57" priority="29" operator="equal">
      <formula>0</formula>
    </cfRule>
  </conditionalFormatting>
  <conditionalFormatting sqref="F26:F27 D34:D35 E35 F34:F35 F37 K33:K34">
    <cfRule type="cellIs" dxfId="56" priority="27" operator="equal">
      <formula>0</formula>
    </cfRule>
  </conditionalFormatting>
  <conditionalFormatting sqref="E35">
    <cfRule type="cellIs" dxfId="55" priority="22" operator="equal">
      <formula>0</formula>
    </cfRule>
  </conditionalFormatting>
  <conditionalFormatting sqref="D13:D15">
    <cfRule type="cellIs" dxfId="54" priority="20" operator="equal">
      <formula>0</formula>
    </cfRule>
  </conditionalFormatting>
  <conditionalFormatting sqref="F13:F15">
    <cfRule type="cellIs" dxfId="53" priority="19" operator="equal">
      <formula>0</formula>
    </cfRule>
  </conditionalFormatting>
  <conditionalFormatting sqref="I13:I15">
    <cfRule type="cellIs" dxfId="52" priority="18" operator="equal">
      <formula>0</formula>
    </cfRule>
  </conditionalFormatting>
  <conditionalFormatting sqref="F18 F20">
    <cfRule type="cellIs" dxfId="51" priority="14" operator="equal">
      <formula>0</formula>
    </cfRule>
  </conditionalFormatting>
  <conditionalFormatting sqref="E26:E27">
    <cfRule type="cellIs" dxfId="50" priority="9" operator="equal">
      <formula>0</formula>
    </cfRule>
  </conditionalFormatting>
  <conditionalFormatting sqref="E34">
    <cfRule type="cellIs" dxfId="49" priority="8" operator="equal">
      <formula>0</formula>
    </cfRule>
  </conditionalFormatting>
  <conditionalFormatting sqref="K28">
    <cfRule type="cellIs" dxfId="48" priority="6" operator="equal">
      <formula>0</formula>
    </cfRule>
  </conditionalFormatting>
  <conditionalFormatting sqref="K28">
    <cfRule type="cellIs" dxfId="47" priority="4" operator="equal">
      <formula>0</formula>
    </cfRule>
  </conditionalFormatting>
  <conditionalFormatting sqref="F11">
    <cfRule type="cellIs" dxfId="46" priority="3" operator="equal">
      <formula>0</formula>
    </cfRule>
  </conditionalFormatting>
  <conditionalFormatting sqref="D7:F7">
    <cfRule type="expression" dxfId="45" priority="1">
      <formula>G7=1</formula>
    </cfRule>
  </conditionalFormatting>
  <conditionalFormatting sqref="K20">
    <cfRule type="cellIs" dxfId="44" priority="28" operator="equal">
      <formula>0</formula>
    </cfRule>
  </conditionalFormatting>
  <conditionalFormatting sqref="D11">
    <cfRule type="cellIs" dxfId="43" priority="21" operator="equal">
      <formula>0</formula>
    </cfRule>
  </conditionalFormatting>
  <conditionalFormatting sqref="J13">
    <cfRule type="cellIs" dxfId="42" priority="17" operator="equal">
      <formula>0</formula>
    </cfRule>
  </conditionalFormatting>
  <conditionalFormatting sqref="E11">
    <cfRule type="cellIs" dxfId="41" priority="16" operator="equal">
      <formula>0</formula>
    </cfRule>
  </conditionalFormatting>
  <conditionalFormatting sqref="D16:F16 K16">
    <cfRule type="cellIs" dxfId="40" priority="15" operator="equal">
      <formula>0</formula>
    </cfRule>
  </conditionalFormatting>
  <conditionalFormatting sqref="K18">
    <cfRule type="cellIs" dxfId="39" priority="12" operator="equal">
      <formula>0</formula>
    </cfRule>
  </conditionalFormatting>
  <conditionalFormatting sqref="F30">
    <cfRule type="cellIs" dxfId="38" priority="11" operator="equal">
      <formula>0</formula>
    </cfRule>
  </conditionalFormatting>
  <conditionalFormatting sqref="D26:D27">
    <cfRule type="cellIs" dxfId="37" priority="10" operator="equal">
      <formula>0</formula>
    </cfRule>
  </conditionalFormatting>
  <conditionalFormatting sqref="K26:K27">
    <cfRule type="cellIs" dxfId="36" priority="7" operator="equal">
      <formula>0</formula>
    </cfRule>
  </conditionalFormatting>
  <conditionalFormatting sqref="K26:K27">
    <cfRule type="cellIs" dxfId="35" priority="5" operator="equal">
      <formula>0</formula>
    </cfRule>
  </conditionalFormatting>
  <conditionalFormatting sqref="K37">
    <cfRule type="cellIs" dxfId="34" priority="2" operator="equal">
      <formula>0</formula>
    </cfRule>
  </conditionalFormatting>
  <dataValidations count="3">
    <dataValidation type="list" allowBlank="1" showInputMessage="1" showErrorMessage="1" sqref="L30" xr:uid="{00000000-0002-0000-0200-000000000000}">
      <formula1>"NON,OUI"</formula1>
    </dataValidation>
    <dataValidation allowBlank="1" showInputMessage="1" showErrorMessage="1" prompt="taux à renseigner" sqref="E11 E26:E27 E34" xr:uid="{00000000-0002-0000-0200-000001000000}"/>
    <dataValidation allowBlank="1" showInputMessage="1" showErrorMessage="1" prompt="Montant à renseigner" sqref="I13:I15 D13:D15 F13:F15 D11 D26:D27" xr:uid="{00000000-0002-0000-0200-000002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8"/>
  <sheetViews>
    <sheetView showGridLines="0" showRowColHeaders="0" workbookViewId="0">
      <pane ySplit="6" topLeftCell="A7" activePane="bottomLeft" state="frozenSplit"/>
      <selection activeCell="M5" sqref="M5"/>
      <selection pane="bottomLeft" activeCell="C24" activeCellId="2" sqref="C7 H24:K24 C24"/>
    </sheetView>
  </sheetViews>
  <sheetFormatPr baseColWidth="10" defaultColWidth="11.44140625" defaultRowHeight="13.8" x14ac:dyDescent="0.3"/>
  <cols>
    <col min="1" max="2" width="1.6640625" style="1" customWidth="1"/>
    <col min="3" max="3" width="30.6640625" style="1" customWidth="1"/>
    <col min="4" max="4" width="13.6640625" style="1" customWidth="1"/>
    <col min="5" max="5" width="11.44140625" style="1"/>
    <col min="6" max="6" width="10.6640625" style="2" bestFit="1" customWidth="1"/>
    <col min="7" max="7" width="1" style="3" customWidth="1"/>
    <col min="8" max="8" width="17.6640625" style="1" customWidth="1"/>
    <col min="9" max="9" width="11.6640625" style="1" bestFit="1" customWidth="1"/>
    <col min="10" max="10" width="11.44140625" style="1"/>
    <col min="11" max="11" width="11.44140625" style="3"/>
    <col min="12" max="12" width="1.6640625" style="4" customWidth="1"/>
    <col min="13" max="16384" width="11.44140625" style="3"/>
  </cols>
  <sheetData>
    <row r="1" spans="1:16" ht="3" customHeight="1" x14ac:dyDescent="0.3"/>
    <row r="2" spans="1:16" x14ac:dyDescent="0.3">
      <c r="B2" s="81"/>
      <c r="C2" s="82"/>
      <c r="D2" s="82"/>
      <c r="E2" s="124" t="str">
        <f>IF(ISBLANK(Année),"année à renseigner dans l'onglet du 1er trimestre"," ")</f>
        <v>année à renseigner dans l'onglet du 1er trimestre</v>
      </c>
      <c r="F2" s="83"/>
      <c r="G2" s="84"/>
      <c r="H2" s="82"/>
      <c r="I2" s="82"/>
      <c r="J2" s="82"/>
      <c r="K2" s="84"/>
      <c r="L2" s="85"/>
    </row>
    <row r="3" spans="1:16" s="6" customFormat="1" ht="24.9" customHeight="1" x14ac:dyDescent="0.3">
      <c r="A3" s="5"/>
      <c r="B3" s="86"/>
      <c r="C3" s="131" t="s">
        <v>24</v>
      </c>
      <c r="D3" s="132" t="s">
        <v>76</v>
      </c>
      <c r="E3" s="133" t="s">
        <v>20</v>
      </c>
      <c r="F3" s="134" t="str">
        <f>IF(ISBLANK(Année)," ",Année)</f>
        <v xml:space="preserve"> </v>
      </c>
      <c r="G3" s="135"/>
      <c r="H3" s="136" t="s">
        <v>12</v>
      </c>
      <c r="I3" s="190" t="str">
        <f>IF(ISBLANK(Banque)," ",Banque)</f>
        <v xml:space="preserve"> </v>
      </c>
      <c r="J3" s="191"/>
      <c r="K3" s="192"/>
      <c r="L3" s="87"/>
      <c r="M3" s="118" t="str">
        <f>IF(ISBLANK(Banque)," banque à renseigner dans l'onglet du 1er trimestre"," ")</f>
        <v xml:space="preserve"> banque à renseigner dans l'onglet du 1er trimestre</v>
      </c>
    </row>
    <row r="4" spans="1:16" ht="6" customHeight="1" x14ac:dyDescent="0.3">
      <c r="A4" s="7"/>
      <c r="B4" s="88"/>
      <c r="C4" s="8"/>
      <c r="D4" s="8"/>
      <c r="E4" s="8"/>
      <c r="F4" s="8"/>
      <c r="G4" s="9"/>
      <c r="H4" s="10"/>
      <c r="I4" s="10"/>
      <c r="J4" s="10"/>
      <c r="K4" s="9"/>
      <c r="L4" s="89"/>
    </row>
    <row r="5" spans="1:16" ht="20.100000000000001" customHeight="1" x14ac:dyDescent="0.3">
      <c r="A5" s="7"/>
      <c r="B5" s="88"/>
      <c r="C5" s="11"/>
      <c r="D5" s="11"/>
      <c r="E5" s="11"/>
      <c r="F5" s="19"/>
      <c r="G5" s="9"/>
      <c r="H5" s="196" t="s">
        <v>77</v>
      </c>
      <c r="I5" s="196"/>
      <c r="J5" s="233"/>
      <c r="K5" s="113" t="str">
        <f>IF(ISBLANK(coef)," ",coef)</f>
        <v xml:space="preserve"> </v>
      </c>
      <c r="L5" s="89"/>
      <c r="M5" s="114" t="str">
        <f>IF(ISBLANK(coef)," coefficient à renseigner dans l'onglet du 1er trimestre"," ")</f>
        <v xml:space="preserve"> coefficient à renseigner dans l'onglet du 1er trimestre</v>
      </c>
    </row>
    <row r="6" spans="1:16" ht="6" customHeight="1" x14ac:dyDescent="0.3">
      <c r="B6" s="90"/>
      <c r="C6" s="11"/>
      <c r="D6" s="11"/>
      <c r="E6" s="11"/>
      <c r="F6" s="19"/>
      <c r="G6" s="9"/>
      <c r="H6" s="11"/>
      <c r="I6" s="11"/>
      <c r="J6" s="11"/>
      <c r="K6" s="9"/>
      <c r="L6" s="89"/>
    </row>
    <row r="7" spans="1:16" ht="20.100000000000001" customHeight="1" x14ac:dyDescent="0.3">
      <c r="A7" s="11"/>
      <c r="B7" s="90"/>
      <c r="C7" s="239" t="s">
        <v>15</v>
      </c>
      <c r="D7" s="214" t="str">
        <f>IF(AND(F11&gt;0,F13&gt;0),"taux fixe ou taux variable ? Pas les deux !"," ")</f>
        <v xml:space="preserve"> </v>
      </c>
      <c r="E7" s="214"/>
      <c r="F7" s="214"/>
      <c r="G7" s="79">
        <f>IF(AND(F11&gt;0,F13&gt;0),1,0)</f>
        <v>0</v>
      </c>
      <c r="H7" s="9"/>
      <c r="I7" s="77"/>
      <c r="J7" s="77"/>
      <c r="K7" s="35"/>
      <c r="L7" s="91"/>
    </row>
    <row r="8" spans="1:16" ht="3" customHeight="1" x14ac:dyDescent="0.3">
      <c r="A8" s="11"/>
      <c r="B8" s="90"/>
      <c r="C8" s="35"/>
      <c r="D8" s="78"/>
      <c r="E8" s="78"/>
      <c r="F8" s="78"/>
      <c r="G8" s="92"/>
      <c r="H8" s="92"/>
      <c r="I8" s="35"/>
      <c r="J8" s="35"/>
      <c r="K8" s="35"/>
      <c r="L8" s="91"/>
    </row>
    <row r="9" spans="1:16" s="12" customFormat="1" ht="24.9" customHeight="1" x14ac:dyDescent="0.3">
      <c r="A9" s="1"/>
      <c r="B9" s="90"/>
      <c r="C9" s="229" t="s">
        <v>7</v>
      </c>
      <c r="D9" s="230"/>
      <c r="E9" s="230"/>
      <c r="F9" s="231"/>
      <c r="G9" s="10"/>
      <c r="H9" s="219" t="s">
        <v>8</v>
      </c>
      <c r="I9" s="220"/>
      <c r="J9" s="220"/>
      <c r="K9" s="221"/>
      <c r="L9" s="93"/>
      <c r="M9" s="7"/>
      <c r="N9" s="7"/>
      <c r="O9" s="7"/>
      <c r="P9" s="7"/>
    </row>
    <row r="10" spans="1:16" ht="20.100000000000001" customHeight="1" x14ac:dyDescent="0.3">
      <c r="B10" s="90"/>
      <c r="C10" s="75" t="s">
        <v>3</v>
      </c>
      <c r="D10" s="76" t="s">
        <v>0</v>
      </c>
      <c r="E10" s="138" t="s">
        <v>1</v>
      </c>
      <c r="F10" s="153" t="s">
        <v>2</v>
      </c>
      <c r="G10" s="11"/>
      <c r="H10" s="198" t="s">
        <v>5</v>
      </c>
      <c r="I10" s="200" t="s">
        <v>11</v>
      </c>
      <c r="J10" s="202" t="s">
        <v>1</v>
      </c>
      <c r="K10" s="204" t="s">
        <v>2</v>
      </c>
      <c r="L10" s="94"/>
      <c r="M10" s="1"/>
      <c r="N10" s="1"/>
      <c r="O10" s="1"/>
      <c r="P10" s="1"/>
    </row>
    <row r="11" spans="1:16" ht="20.100000000000001" customHeight="1" x14ac:dyDescent="0.3">
      <c r="B11" s="90"/>
      <c r="C11" s="39" t="s">
        <v>47</v>
      </c>
      <c r="D11" s="45"/>
      <c r="E11" s="139"/>
      <c r="F11" s="154" t="str">
        <f>IF(coef="A",D11*E11/360,IF(coef="B",D11*E11/3.6, IF(coef="C",D11*E11," ")))</f>
        <v xml:space="preserve"> </v>
      </c>
      <c r="G11" s="11"/>
      <c r="H11" s="198"/>
      <c r="I11" s="200"/>
      <c r="J11" s="202"/>
      <c r="K11" s="204"/>
      <c r="L11" s="94"/>
      <c r="M11" s="1"/>
      <c r="N11" s="1"/>
      <c r="O11" s="1"/>
      <c r="P11" s="1"/>
    </row>
    <row r="12" spans="1:16" ht="20.100000000000001" customHeight="1" x14ac:dyDescent="0.3">
      <c r="B12" s="90"/>
      <c r="C12" s="48" t="s">
        <v>4</v>
      </c>
      <c r="D12" s="49" t="s">
        <v>0</v>
      </c>
      <c r="E12" s="140" t="s">
        <v>1</v>
      </c>
      <c r="F12" s="155" t="s">
        <v>2</v>
      </c>
      <c r="G12" s="11"/>
      <c r="H12" s="199"/>
      <c r="I12" s="201"/>
      <c r="J12" s="203"/>
      <c r="K12" s="205"/>
      <c r="L12" s="95"/>
      <c r="M12" s="1"/>
      <c r="N12" s="1"/>
      <c r="O12" s="1"/>
      <c r="P12" s="1"/>
    </row>
    <row r="13" spans="1:16" ht="20.100000000000001" customHeight="1" x14ac:dyDescent="0.3">
      <c r="B13" s="90"/>
      <c r="C13" s="39" t="s">
        <v>48</v>
      </c>
      <c r="D13" s="45"/>
      <c r="E13" s="141"/>
      <c r="F13" s="156"/>
      <c r="G13" s="11"/>
      <c r="H13" s="39" t="s">
        <v>41</v>
      </c>
      <c r="I13" s="52"/>
      <c r="J13" s="139"/>
      <c r="K13" s="159">
        <f>IF(ISERROR(I13*J13)," ",I13*J13)</f>
        <v>0</v>
      </c>
      <c r="L13" s="47"/>
      <c r="M13" s="1"/>
      <c r="N13" s="1"/>
      <c r="O13" s="1"/>
      <c r="P13" s="1"/>
    </row>
    <row r="14" spans="1:16" ht="20.100000000000001" customHeight="1" x14ac:dyDescent="0.3">
      <c r="B14" s="90"/>
      <c r="C14" s="44" t="s">
        <v>49</v>
      </c>
      <c r="D14" s="46"/>
      <c r="E14" s="142">
        <f>IF(D14=0,0,IF(coef="A",(F14*360)/D14,IF(coef="B",(F14*3.6)/D14,IF(coef="C",F14/D14," "))))</f>
        <v>0</v>
      </c>
      <c r="F14" s="157"/>
      <c r="G14" s="11"/>
      <c r="H14" s="44" t="s">
        <v>42</v>
      </c>
      <c r="I14" s="53"/>
      <c r="J14" s="144">
        <f>J13</f>
        <v>0</v>
      </c>
      <c r="K14" s="160">
        <f>IF(ISERROR(I14*J14)," ",I14*J14)</f>
        <v>0</v>
      </c>
      <c r="L14" s="47"/>
      <c r="M14" s="11"/>
      <c r="N14" s="11"/>
      <c r="O14" s="11"/>
      <c r="P14" s="11"/>
    </row>
    <row r="15" spans="1:16" ht="20.100000000000001" customHeight="1" x14ac:dyDescent="0.3">
      <c r="B15" s="90"/>
      <c r="C15" s="39" t="s">
        <v>50</v>
      </c>
      <c r="D15" s="45"/>
      <c r="E15" s="141">
        <f>IF(D15=0,0,IF(coef="A",(F15*360)/D15,IF(coef="B",(F15*3.6)/D15,IF(coef="C",F15/D15," "))))</f>
        <v>0</v>
      </c>
      <c r="F15" s="156"/>
      <c r="G15" s="11"/>
      <c r="H15" s="39" t="s">
        <v>43</v>
      </c>
      <c r="I15" s="54"/>
      <c r="J15" s="145">
        <f>J13</f>
        <v>0</v>
      </c>
      <c r="K15" s="159">
        <f>IF(ISERROR(I15*J15)," ",I15*J15)</f>
        <v>0</v>
      </c>
      <c r="L15" s="47"/>
      <c r="M15" s="11"/>
      <c r="N15" s="11"/>
      <c r="O15" s="11"/>
      <c r="P15" s="11"/>
    </row>
    <row r="16" spans="1:16" ht="21.9" customHeight="1" x14ac:dyDescent="0.3">
      <c r="B16" s="90"/>
      <c r="C16" s="50" t="s">
        <v>6</v>
      </c>
      <c r="D16" s="51">
        <f>SUM(D13:D15)</f>
        <v>0</v>
      </c>
      <c r="E16" s="143">
        <f>IF(D16=0,0,IF(coef="A",(F16*360)/D16,IF(coef="B",(F16*3.6)/D16,IF(coef="C",F16/D16," "))))</f>
        <v>0</v>
      </c>
      <c r="F16" s="158">
        <f>SUM(F13:F15)</f>
        <v>0</v>
      </c>
      <c r="G16" s="13"/>
      <c r="H16" s="222"/>
      <c r="I16" s="223"/>
      <c r="J16" s="80" t="s">
        <v>6</v>
      </c>
      <c r="K16" s="158">
        <f>SUM(K13:K15)</f>
        <v>0</v>
      </c>
      <c r="L16" s="96"/>
      <c r="M16" s="13"/>
      <c r="N16" s="1"/>
      <c r="O16" s="1"/>
      <c r="P16" s="1"/>
    </row>
    <row r="17" spans="1:16" ht="3" customHeight="1" x14ac:dyDescent="0.3">
      <c r="A17" s="11"/>
      <c r="B17" s="90"/>
      <c r="C17" s="14"/>
      <c r="D17" s="15"/>
      <c r="E17" s="16"/>
      <c r="F17" s="15"/>
      <c r="G17" s="9"/>
      <c r="H17" s="17"/>
      <c r="I17" s="17"/>
      <c r="J17" s="11"/>
      <c r="K17" s="18"/>
      <c r="L17" s="96"/>
      <c r="N17" s="11"/>
      <c r="O17" s="11"/>
      <c r="P17" s="11"/>
    </row>
    <row r="18" spans="1:16" ht="20.100000000000001" customHeight="1" x14ac:dyDescent="0.3">
      <c r="A18" s="11"/>
      <c r="B18" s="90"/>
      <c r="C18" s="14"/>
      <c r="D18" s="212" t="s">
        <v>7</v>
      </c>
      <c r="E18" s="212"/>
      <c r="F18" s="55" t="str">
        <f>IF(ISERROR(IF(F11=0,F13,F11)),0,IF(F11=0,F13,F11))</f>
        <v xml:space="preserve"> </v>
      </c>
      <c r="G18" s="9"/>
      <c r="H18" s="193" t="s">
        <v>8</v>
      </c>
      <c r="I18" s="193"/>
      <c r="J18" s="193"/>
      <c r="K18" s="57">
        <f>IF(ISERROR(MIN(F18/2,K16)),0,MIN(F18/2,K16))</f>
        <v>0</v>
      </c>
      <c r="L18" s="97"/>
    </row>
    <row r="19" spans="1:16" ht="3" customHeight="1" x14ac:dyDescent="0.3">
      <c r="B19" s="90"/>
      <c r="C19" s="11"/>
      <c r="D19" s="11"/>
      <c r="E19" s="11"/>
      <c r="F19" s="19"/>
      <c r="G19" s="9"/>
      <c r="H19" s="11"/>
      <c r="I19" s="11"/>
      <c r="J19" s="11"/>
      <c r="K19" s="9"/>
      <c r="L19" s="98"/>
    </row>
    <row r="20" spans="1:16" ht="20.100000000000001" customHeight="1" x14ac:dyDescent="0.3">
      <c r="B20" s="90"/>
      <c r="C20" s="11"/>
      <c r="D20" s="213" t="s">
        <v>63</v>
      </c>
      <c r="E20" s="212"/>
      <c r="F20" s="42">
        <f>IF(ISERROR(F18+K18),0,F18+K18)</f>
        <v>0</v>
      </c>
      <c r="G20" s="9"/>
      <c r="H20" s="232" t="s">
        <v>64</v>
      </c>
      <c r="I20" s="232"/>
      <c r="J20" s="232"/>
      <c r="K20" s="58">
        <f>IF(K18=0,0,IF(coef="A",(K18*360)/(D11+D16),IF(coef="B",(K18*3.6)/(D11+D16),IF(coef="C",K18/(D11+D16)," "))))</f>
        <v>0</v>
      </c>
      <c r="L20" s="99"/>
    </row>
    <row r="21" spans="1:16" ht="3" customHeight="1" x14ac:dyDescent="0.3">
      <c r="B21" s="90"/>
      <c r="C21" s="11"/>
      <c r="D21" s="11"/>
      <c r="E21" s="11"/>
      <c r="F21" s="19"/>
      <c r="G21" s="9"/>
      <c r="H21" s="11"/>
      <c r="I21" s="11"/>
      <c r="J21" s="11"/>
      <c r="K21" s="9"/>
      <c r="L21" s="98"/>
    </row>
    <row r="22" spans="1:16" s="25" customFormat="1" ht="20.100000000000001" customHeight="1" x14ac:dyDescent="0.3">
      <c r="A22" s="20"/>
      <c r="B22" s="100"/>
      <c r="C22" s="21"/>
      <c r="D22" s="22"/>
      <c r="E22" s="33" t="s">
        <v>13</v>
      </c>
      <c r="F22" s="56">
        <f>IF((D11+D16)=0,0,IF(coef="A",(F20*360)/(D11+D16),IF(coef="B",(F20*3.6)/(D11+D16),IF(coef="C",F334/(D11+D16)," "))))</f>
        <v>0</v>
      </c>
      <c r="G22" s="23"/>
      <c r="H22" s="24"/>
      <c r="I22" s="24"/>
      <c r="J22" s="24"/>
      <c r="K22" s="23"/>
      <c r="L22" s="101"/>
      <c r="N22" s="32"/>
    </row>
    <row r="23" spans="1:16" ht="9.9" customHeight="1" x14ac:dyDescent="0.3">
      <c r="B23" s="90"/>
      <c r="C23" s="17"/>
      <c r="D23" s="26"/>
      <c r="E23" s="11"/>
      <c r="F23" s="19"/>
      <c r="G23" s="9"/>
      <c r="H23" s="11"/>
      <c r="I23" s="11"/>
      <c r="J23" s="11"/>
      <c r="K23" s="9"/>
      <c r="L23" s="89"/>
    </row>
    <row r="24" spans="1:16" s="12" customFormat="1" ht="20.100000000000001" customHeight="1" x14ac:dyDescent="0.3">
      <c r="A24" s="11"/>
      <c r="B24" s="90"/>
      <c r="C24" s="240" t="s">
        <v>19</v>
      </c>
      <c r="D24" s="27"/>
      <c r="E24" s="27"/>
      <c r="F24" s="27"/>
      <c r="G24" s="27"/>
      <c r="H24" s="241" t="s">
        <v>16</v>
      </c>
      <c r="I24" s="241"/>
      <c r="J24" s="241"/>
      <c r="K24" s="241"/>
      <c r="L24" s="102"/>
    </row>
    <row r="25" spans="1:16" ht="20.100000000000001" customHeight="1" x14ac:dyDescent="0.3">
      <c r="B25" s="90"/>
      <c r="C25" s="62" t="s">
        <v>58</v>
      </c>
      <c r="D25" s="67" t="s">
        <v>0</v>
      </c>
      <c r="E25" s="146" t="s">
        <v>1</v>
      </c>
      <c r="F25" s="161" t="s">
        <v>2</v>
      </c>
      <c r="G25" s="9"/>
      <c r="H25" s="206"/>
      <c r="I25" s="207"/>
      <c r="J25" s="234"/>
      <c r="K25" s="63" t="s">
        <v>2</v>
      </c>
      <c r="L25" s="89"/>
    </row>
    <row r="26" spans="1:16" ht="20.100000000000001" customHeight="1" x14ac:dyDescent="0.3">
      <c r="B26" s="90"/>
      <c r="C26" s="64" t="s">
        <v>31</v>
      </c>
      <c r="D26" s="45"/>
      <c r="E26" s="147"/>
      <c r="F26" s="159">
        <f>E26*D26</f>
        <v>0</v>
      </c>
      <c r="G26" s="9"/>
      <c r="H26" s="208" t="s">
        <v>17</v>
      </c>
      <c r="I26" s="209"/>
      <c r="J26" s="235"/>
      <c r="K26" s="66"/>
      <c r="L26" s="47"/>
    </row>
    <row r="27" spans="1:16" ht="20.100000000000001" customHeight="1" x14ac:dyDescent="0.3">
      <c r="A27" s="28"/>
      <c r="B27" s="103"/>
      <c r="C27" s="44" t="s">
        <v>30</v>
      </c>
      <c r="D27" s="46"/>
      <c r="E27" s="148"/>
      <c r="F27" s="160">
        <f>E27*D27/360</f>
        <v>0</v>
      </c>
      <c r="G27" s="9"/>
      <c r="H27" s="194"/>
      <c r="I27" s="195"/>
      <c r="J27" s="195"/>
      <c r="K27" s="34">
        <f>J27*I27/360</f>
        <v>0</v>
      </c>
      <c r="L27" s="98"/>
    </row>
    <row r="28" spans="1:16" ht="20.100000000000001" customHeight="1" x14ac:dyDescent="0.3">
      <c r="B28" s="90"/>
      <c r="C28" s="43" t="s">
        <v>14</v>
      </c>
      <c r="D28" s="65"/>
      <c r="E28" s="149"/>
      <c r="F28" s="162">
        <f>IF(ISERROR(IF(F27-F11&gt;=0,F27-F11,0)),0,IF(F27-F11&gt;=0,F27-F11,0))</f>
        <v>0</v>
      </c>
      <c r="G28" s="9"/>
      <c r="H28" s="210"/>
      <c r="I28" s="211"/>
      <c r="J28" s="211"/>
      <c r="K28" s="34">
        <f>IF(ISERROR(IF(K27-K11&gt;=0,K27-K11,0)),0,IF(K27-K11&gt;=0,K27-K11,0))</f>
        <v>0</v>
      </c>
      <c r="L28" s="89"/>
    </row>
    <row r="29" spans="1:16" ht="3" customHeight="1" x14ac:dyDescent="0.3">
      <c r="B29" s="90"/>
      <c r="C29" s="26"/>
      <c r="D29" s="59"/>
      <c r="E29" s="60"/>
      <c r="F29" s="61"/>
      <c r="G29" s="9"/>
      <c r="H29" s="11"/>
      <c r="I29" s="11"/>
      <c r="J29" s="11"/>
      <c r="K29" s="9"/>
      <c r="L29" s="89"/>
    </row>
    <row r="30" spans="1:16" ht="21.9" customHeight="1" x14ac:dyDescent="0.3">
      <c r="B30" s="90"/>
      <c r="C30" s="193" t="s">
        <v>9</v>
      </c>
      <c r="D30" s="193"/>
      <c r="E30" s="193"/>
      <c r="F30" s="69">
        <f>F26-F28</f>
        <v>0</v>
      </c>
      <c r="G30" s="9"/>
      <c r="H30" s="197" t="s">
        <v>61</v>
      </c>
      <c r="I30" s="197"/>
      <c r="J30" s="197"/>
      <c r="K30" s="189" t="str">
        <f>IF(ISBLANK(tva)," ",tva)</f>
        <v>OUI</v>
      </c>
      <c r="L30" s="104"/>
      <c r="M30" s="119" t="str">
        <f>IF(ISBLANK(tva)," réponse à indiquer dans l'onglet du 1er trimestre"," ")</f>
        <v xml:space="preserve"> </v>
      </c>
    </row>
    <row r="31" spans="1:16" s="31" customFormat="1" ht="9.9" customHeight="1" x14ac:dyDescent="0.3">
      <c r="A31" s="29"/>
      <c r="B31" s="105"/>
      <c r="C31" s="30"/>
      <c r="D31" s="30"/>
      <c r="E31" s="30"/>
      <c r="F31" s="30"/>
      <c r="G31" s="9"/>
      <c r="H31" s="11"/>
      <c r="I31" s="11"/>
      <c r="J31" s="11"/>
      <c r="K31" s="9"/>
      <c r="L31" s="89"/>
      <c r="M31" s="3"/>
      <c r="N31" s="3"/>
      <c r="O31" s="3"/>
      <c r="P31" s="3"/>
    </row>
    <row r="32" spans="1:16" ht="20.100000000000001" customHeight="1" x14ac:dyDescent="0.3">
      <c r="B32" s="90"/>
      <c r="C32" s="224" t="s">
        <v>18</v>
      </c>
      <c r="D32" s="225"/>
      <c r="E32" s="225"/>
      <c r="F32" s="226"/>
      <c r="G32" s="9"/>
      <c r="H32" s="227" t="s">
        <v>80</v>
      </c>
      <c r="I32" s="228"/>
      <c r="J32" s="228"/>
      <c r="K32" s="137" t="str">
        <f>IF(ISBLANK(F3)," ",F3)</f>
        <v xml:space="preserve"> </v>
      </c>
      <c r="L32" s="89"/>
    </row>
    <row r="33" spans="2:12" ht="20.100000000000001" customHeight="1" x14ac:dyDescent="0.3">
      <c r="B33" s="90"/>
      <c r="C33" s="73" t="s">
        <v>21</v>
      </c>
      <c r="D33" s="74" t="s">
        <v>0</v>
      </c>
      <c r="E33" s="150" t="s">
        <v>1</v>
      </c>
      <c r="F33" s="163" t="s">
        <v>2</v>
      </c>
      <c r="G33" s="9"/>
      <c r="H33" s="216" t="s">
        <v>32</v>
      </c>
      <c r="I33" s="217"/>
      <c r="J33" s="217"/>
      <c r="K33" s="159">
        <f>IF(ISERROR(F20+F30+K26),0,F20+F30+K26)</f>
        <v>0</v>
      </c>
      <c r="L33" s="106"/>
    </row>
    <row r="34" spans="2:12" ht="20.100000000000001" customHeight="1" x14ac:dyDescent="0.3">
      <c r="B34" s="90"/>
      <c r="C34" s="39" t="s">
        <v>22</v>
      </c>
      <c r="D34" s="71">
        <f>IF(K30="oui",F30,0)</f>
        <v>0</v>
      </c>
      <c r="E34" s="151"/>
      <c r="F34" s="159">
        <f>E34*D34</f>
        <v>0</v>
      </c>
      <c r="G34" s="9"/>
      <c r="H34" s="208" t="s">
        <v>62</v>
      </c>
      <c r="I34" s="218"/>
      <c r="J34" s="218"/>
      <c r="K34" s="41">
        <f>F37</f>
        <v>0</v>
      </c>
      <c r="L34" s="89"/>
    </row>
    <row r="35" spans="2:12" ht="20.100000000000001" customHeight="1" x14ac:dyDescent="0.3">
      <c r="B35" s="90"/>
      <c r="C35" s="40" t="s">
        <v>23</v>
      </c>
      <c r="D35" s="72">
        <f>IF(K30="oui",K26,0)</f>
        <v>0</v>
      </c>
      <c r="E35" s="152">
        <f>E34</f>
        <v>0</v>
      </c>
      <c r="F35" s="164">
        <f>E35*D35</f>
        <v>0</v>
      </c>
      <c r="G35" s="9"/>
      <c r="H35" s="26"/>
      <c r="I35" s="59"/>
      <c r="J35" s="60"/>
      <c r="K35" s="61"/>
      <c r="L35" s="89"/>
    </row>
    <row r="36" spans="2:12" ht="3" customHeight="1" x14ac:dyDescent="0.3">
      <c r="B36" s="90"/>
      <c r="C36" s="26"/>
      <c r="D36" s="59"/>
      <c r="E36" s="60"/>
      <c r="F36" s="61"/>
      <c r="G36" s="9"/>
      <c r="H36" s="11"/>
      <c r="I36" s="11"/>
      <c r="J36" s="11"/>
      <c r="K36" s="9"/>
      <c r="L36" s="89"/>
    </row>
    <row r="37" spans="2:12" ht="21.9" customHeight="1" x14ac:dyDescent="0.3">
      <c r="B37" s="90"/>
      <c r="C37" s="193" t="s">
        <v>10</v>
      </c>
      <c r="D37" s="193"/>
      <c r="E37" s="193"/>
      <c r="F37" s="68">
        <f>SUM(F34:F35)</f>
        <v>0</v>
      </c>
      <c r="G37" s="9"/>
      <c r="H37" s="215" t="s">
        <v>72</v>
      </c>
      <c r="I37" s="215"/>
      <c r="J37" s="215"/>
      <c r="K37" s="70">
        <f>+K34+K33</f>
        <v>0</v>
      </c>
      <c r="L37" s="89"/>
    </row>
    <row r="38" spans="2:12" ht="6" customHeight="1" x14ac:dyDescent="0.3">
      <c r="B38" s="107"/>
      <c r="C38" s="108"/>
      <c r="D38" s="108"/>
      <c r="E38" s="108"/>
      <c r="F38" s="109"/>
      <c r="G38" s="110"/>
      <c r="H38" s="111"/>
      <c r="I38" s="108"/>
      <c r="J38" s="108"/>
      <c r="K38" s="110"/>
      <c r="L38" s="112"/>
    </row>
  </sheetData>
  <sheetProtection algorithmName="SHA-512" hashValue="QlbjNXueYOSGDJXuUbosn9WPl4HZGzSfgadXGBTTEMmDafJUtVZqJauHwbzmWp6N5LgcqulXySncdru5Lq+lpw==" saltValue="1BaRvlb4D0OUu/ZtbUz2mQ==" spinCount="100000" sheet="1" objects="1" scenarios="1" formatCells="0" formatColumns="0" formatRows="0" insertColumns="0" insertRows="0" insertHyperlinks="0" deleteColumns="0" deleteRows="0" sort="0" autoFilter="0" pivotTables="0"/>
  <mergeCells count="27">
    <mergeCell ref="D18:E18"/>
    <mergeCell ref="D20:E20"/>
    <mergeCell ref="I3:K3"/>
    <mergeCell ref="H5:J5"/>
    <mergeCell ref="C9:F9"/>
    <mergeCell ref="H9:K9"/>
    <mergeCell ref="H16:I16"/>
    <mergeCell ref="H10:H12"/>
    <mergeCell ref="I10:I12"/>
    <mergeCell ref="J10:J12"/>
    <mergeCell ref="K10:K12"/>
    <mergeCell ref="H18:J18"/>
    <mergeCell ref="H20:J20"/>
    <mergeCell ref="D7:F7"/>
    <mergeCell ref="C37:E37"/>
    <mergeCell ref="H37:J37"/>
    <mergeCell ref="C32:F32"/>
    <mergeCell ref="H24:K24"/>
    <mergeCell ref="H27:J27"/>
    <mergeCell ref="C30:E30"/>
    <mergeCell ref="H30:J30"/>
    <mergeCell ref="H25:J25"/>
    <mergeCell ref="H28:J28"/>
    <mergeCell ref="H26:J26"/>
    <mergeCell ref="H34:J34"/>
    <mergeCell ref="H32:J32"/>
    <mergeCell ref="H33:J33"/>
  </mergeCells>
  <conditionalFormatting sqref="F26:F27 D34:D35 E35 F34:F35 F37 K33:K34">
    <cfRule type="cellIs" dxfId="33" priority="27" operator="equal">
      <formula>0</formula>
    </cfRule>
  </conditionalFormatting>
  <conditionalFormatting sqref="E35">
    <cfRule type="cellIs" dxfId="32" priority="22" operator="equal">
      <formula>0</formula>
    </cfRule>
  </conditionalFormatting>
  <conditionalFormatting sqref="E13:E15">
    <cfRule type="cellIs" dxfId="31" priority="30" operator="equal">
      <formula>0</formula>
    </cfRule>
  </conditionalFormatting>
  <conditionalFormatting sqref="J14:J15 K13:K15">
    <cfRule type="cellIs" dxfId="30" priority="29" operator="equal">
      <formula>0</formula>
    </cfRule>
  </conditionalFormatting>
  <conditionalFormatting sqref="K20">
    <cfRule type="cellIs" dxfId="29" priority="28" operator="equal">
      <formula>0</formula>
    </cfRule>
  </conditionalFormatting>
  <conditionalFormatting sqref="F28">
    <cfRule type="cellIs" dxfId="28" priority="26" operator="equal">
      <formula>0</formula>
    </cfRule>
  </conditionalFormatting>
  <conditionalFormatting sqref="E35">
    <cfRule type="cellIs" dxfId="27" priority="25" operator="equal">
      <formula>0</formula>
    </cfRule>
  </conditionalFormatting>
  <conditionalFormatting sqref="E35">
    <cfRule type="cellIs" dxfId="26" priority="24" operator="equal">
      <formula>0</formula>
    </cfRule>
  </conditionalFormatting>
  <conditionalFormatting sqref="E26:E27">
    <cfRule type="cellIs" dxfId="25" priority="9" operator="equal">
      <formula>0</formula>
    </cfRule>
  </conditionalFormatting>
  <conditionalFormatting sqref="E34">
    <cfRule type="cellIs" dxfId="24" priority="8" operator="equal">
      <formula>0</formula>
    </cfRule>
  </conditionalFormatting>
  <conditionalFormatting sqref="K28">
    <cfRule type="cellIs" dxfId="23" priority="6" operator="equal">
      <formula>0</formula>
    </cfRule>
  </conditionalFormatting>
  <conditionalFormatting sqref="K28">
    <cfRule type="cellIs" dxfId="22" priority="4" operator="equal">
      <formula>0</formula>
    </cfRule>
  </conditionalFormatting>
  <conditionalFormatting sqref="F11">
    <cfRule type="cellIs" dxfId="21" priority="3" operator="equal">
      <formula>0</formula>
    </cfRule>
  </conditionalFormatting>
  <conditionalFormatting sqref="D7:F7">
    <cfRule type="expression" dxfId="20" priority="1">
      <formula>G7=1</formula>
    </cfRule>
  </conditionalFormatting>
  <conditionalFormatting sqref="E35">
    <cfRule type="cellIs" dxfId="19" priority="23" operator="equal">
      <formula>0</formula>
    </cfRule>
  </conditionalFormatting>
  <conditionalFormatting sqref="D11">
    <cfRule type="cellIs" dxfId="18" priority="21" operator="equal">
      <formula>0</formula>
    </cfRule>
  </conditionalFormatting>
  <conditionalFormatting sqref="D13:D15">
    <cfRule type="cellIs" dxfId="17" priority="20" operator="equal">
      <formula>0</formula>
    </cfRule>
  </conditionalFormatting>
  <conditionalFormatting sqref="F13:F15">
    <cfRule type="cellIs" dxfId="16" priority="19" operator="equal">
      <formula>0</formula>
    </cfRule>
  </conditionalFormatting>
  <conditionalFormatting sqref="I13:I15">
    <cfRule type="cellIs" dxfId="15" priority="18" operator="equal">
      <formula>0</formula>
    </cfRule>
  </conditionalFormatting>
  <conditionalFormatting sqref="J13">
    <cfRule type="cellIs" dxfId="14" priority="17" operator="equal">
      <formula>0</formula>
    </cfRule>
  </conditionalFormatting>
  <conditionalFormatting sqref="E11">
    <cfRule type="cellIs" dxfId="13" priority="16" operator="equal">
      <formula>0</formula>
    </cfRule>
  </conditionalFormatting>
  <conditionalFormatting sqref="D16:F16 K16">
    <cfRule type="cellIs" dxfId="12" priority="15" operator="equal">
      <formula>0</formula>
    </cfRule>
  </conditionalFormatting>
  <conditionalFormatting sqref="F18 F20">
    <cfRule type="cellIs" dxfId="11" priority="14" operator="equal">
      <formula>0</formula>
    </cfRule>
  </conditionalFormatting>
  <conditionalFormatting sqref="F22">
    <cfRule type="cellIs" dxfId="10" priority="13" operator="equal">
      <formula>0</formula>
    </cfRule>
  </conditionalFormatting>
  <conditionalFormatting sqref="K18">
    <cfRule type="cellIs" dxfId="9" priority="12" operator="equal">
      <formula>0</formula>
    </cfRule>
  </conditionalFormatting>
  <conditionalFormatting sqref="F30">
    <cfRule type="cellIs" dxfId="8" priority="11" operator="equal">
      <formula>0</formula>
    </cfRule>
  </conditionalFormatting>
  <conditionalFormatting sqref="D26:D27">
    <cfRule type="cellIs" dxfId="7" priority="10" operator="equal">
      <formula>0</formula>
    </cfRule>
  </conditionalFormatting>
  <conditionalFormatting sqref="K26:K27">
    <cfRule type="cellIs" dxfId="6" priority="7" operator="equal">
      <formula>0</formula>
    </cfRule>
  </conditionalFormatting>
  <conditionalFormatting sqref="K26:K27">
    <cfRule type="cellIs" dxfId="5" priority="5" operator="equal">
      <formula>0</formula>
    </cfRule>
  </conditionalFormatting>
  <conditionalFormatting sqref="K37">
    <cfRule type="cellIs" dxfId="4" priority="2" operator="equal">
      <formula>0</formula>
    </cfRule>
  </conditionalFormatting>
  <dataValidations count="3">
    <dataValidation type="list" allowBlank="1" showInputMessage="1" showErrorMessage="1" sqref="L30" xr:uid="{00000000-0002-0000-0300-000000000000}">
      <formula1>"NON,OUI"</formula1>
    </dataValidation>
    <dataValidation allowBlank="1" showInputMessage="1" showErrorMessage="1" prompt="Montant à renseigner" sqref="I13:I15 D13:D15 F13:F15 D11 D26:D27" xr:uid="{00000000-0002-0000-0300-000001000000}"/>
    <dataValidation allowBlank="1" showInputMessage="1" showErrorMessage="1" prompt="taux à renseigner" sqref="E11 E26:E27 E34" xr:uid="{00000000-0002-0000-0300-000002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4"/>
  <sheetViews>
    <sheetView showGridLines="0" showRowColHeaders="0" workbookViewId="0">
      <selection activeCell="G2" sqref="G2"/>
    </sheetView>
  </sheetViews>
  <sheetFormatPr baseColWidth="10" defaultColWidth="11.44140625" defaultRowHeight="13.8" x14ac:dyDescent="0.25"/>
  <cols>
    <col min="1" max="1" width="1.6640625" style="36" customWidth="1"/>
    <col min="2" max="2" width="32" style="36" customWidth="1"/>
    <col min="3" max="7" width="11.6640625" style="36" customWidth="1"/>
    <col min="8" max="16384" width="11.44140625" style="36"/>
  </cols>
  <sheetData>
    <row r="1" spans="2:7" ht="20.100000000000001" customHeight="1" x14ac:dyDescent="0.25"/>
    <row r="2" spans="2:7" ht="24.9" customHeight="1" x14ac:dyDescent="0.25">
      <c r="B2" s="128" t="s">
        <v>71</v>
      </c>
      <c r="C2" s="129" t="s">
        <v>78</v>
      </c>
      <c r="D2" s="236" t="str">
        <f>IF(ISBLANK(Banque)," ",Banque)</f>
        <v xml:space="preserve"> </v>
      </c>
      <c r="E2" s="237"/>
      <c r="F2" s="238"/>
      <c r="G2" s="130" t="str">
        <f>IF(ISBLANK(Année)," ",Année)</f>
        <v xml:space="preserve"> </v>
      </c>
    </row>
    <row r="3" spans="2:7" ht="24.9" customHeight="1" x14ac:dyDescent="0.25">
      <c r="B3" s="166" t="s">
        <v>24</v>
      </c>
      <c r="C3" s="169" t="s">
        <v>73</v>
      </c>
      <c r="D3" s="170" t="s">
        <v>74</v>
      </c>
      <c r="E3" s="170" t="s">
        <v>75</v>
      </c>
      <c r="F3" s="167" t="s">
        <v>76</v>
      </c>
      <c r="G3" s="168" t="s">
        <v>6</v>
      </c>
    </row>
    <row r="4" spans="2:7" ht="24.9" customHeight="1" x14ac:dyDescent="0.25">
      <c r="B4" s="125" t="s">
        <v>65</v>
      </c>
      <c r="C4" s="176" t="str">
        <f>'1er trimestre'!F18</f>
        <v xml:space="preserve"> </v>
      </c>
      <c r="D4" s="71" t="str">
        <f>'2ème trimestre'!F18</f>
        <v xml:space="preserve"> </v>
      </c>
      <c r="E4" s="71" t="str">
        <f>'3ème trimestre'!F18</f>
        <v xml:space="preserve"> </v>
      </c>
      <c r="F4" s="61" t="str">
        <f>'4ème trimestre'!F18</f>
        <v xml:space="preserve"> </v>
      </c>
      <c r="G4" s="182">
        <f>SUM(C4:F4)</f>
        <v>0</v>
      </c>
    </row>
    <row r="5" spans="2:7" ht="24.9" customHeight="1" x14ac:dyDescent="0.25">
      <c r="B5" s="171" t="s">
        <v>66</v>
      </c>
      <c r="C5" s="115">
        <f>IF(ISERROR('1er trimestre'!K18),0,'1er trimestre'!K18)</f>
        <v>0</v>
      </c>
      <c r="D5" s="115">
        <f>IF(ISERROR('2ème trimestre'!K18),0,'2ème trimestre'!K18)</f>
        <v>0</v>
      </c>
      <c r="E5" s="115">
        <f>IF(ISERROR('3ème trimestre'!K18),0,'3ème trimestre'!K18)</f>
        <v>0</v>
      </c>
      <c r="F5" s="177">
        <f>IF(ISERROR('4ème trimestre'!K18),0,'4ème trimestre'!K18)</f>
        <v>0</v>
      </c>
      <c r="G5" s="183">
        <f>SUM(C5:F5)</f>
        <v>0</v>
      </c>
    </row>
    <row r="6" spans="2:7" ht="18" customHeight="1" x14ac:dyDescent="0.25">
      <c r="B6" s="172" t="s">
        <v>67</v>
      </c>
      <c r="C6" s="116">
        <f>SUM(C4:C5)</f>
        <v>0</v>
      </c>
      <c r="D6" s="116">
        <f t="shared" ref="D6:G6" si="0">SUM(D4:D5)</f>
        <v>0</v>
      </c>
      <c r="E6" s="116">
        <f t="shared" si="0"/>
        <v>0</v>
      </c>
      <c r="F6" s="178">
        <f t="shared" si="0"/>
        <v>0</v>
      </c>
      <c r="G6" s="184">
        <f t="shared" si="0"/>
        <v>0</v>
      </c>
    </row>
    <row r="7" spans="2:7" ht="18" customHeight="1" x14ac:dyDescent="0.25">
      <c r="B7" s="173" t="s">
        <v>70</v>
      </c>
      <c r="C7" s="117">
        <f>'1er trimestre'!F22</f>
        <v>0</v>
      </c>
      <c r="D7" s="117">
        <f>'2ème trimestre'!F22</f>
        <v>0</v>
      </c>
      <c r="E7" s="117">
        <f>'3ème trimestre'!F22</f>
        <v>0</v>
      </c>
      <c r="F7" s="179">
        <f>'4ème trimestre'!F22</f>
        <v>0</v>
      </c>
      <c r="G7" s="185" t="str">
        <f>IF(OR(D7=0,E7=0,F7=0)," ",AVERAGE(C7:F7))</f>
        <v xml:space="preserve"> </v>
      </c>
    </row>
    <row r="8" spans="2:7" ht="24.9" customHeight="1" x14ac:dyDescent="0.25">
      <c r="B8" s="125" t="s">
        <v>68</v>
      </c>
      <c r="C8" s="71">
        <f>'1er trimestre'!F30</f>
        <v>0</v>
      </c>
      <c r="D8" s="71">
        <f>'2ème trimestre'!F30</f>
        <v>0</v>
      </c>
      <c r="E8" s="71">
        <f>'3ème trimestre'!F30</f>
        <v>0</v>
      </c>
      <c r="F8" s="61">
        <f>'4ème trimestre'!F30</f>
        <v>0</v>
      </c>
      <c r="G8" s="186">
        <f t="shared" ref="G8:G9" si="1">SUM(C8:F8)</f>
        <v>0</v>
      </c>
    </row>
    <row r="9" spans="2:7" ht="24.9" customHeight="1" x14ac:dyDescent="0.25">
      <c r="B9" s="174" t="s">
        <v>23</v>
      </c>
      <c r="C9" s="126">
        <f>'1er trimestre'!K26</f>
        <v>0</v>
      </c>
      <c r="D9" s="126">
        <f>'2ème trimestre'!K26</f>
        <v>0</v>
      </c>
      <c r="E9" s="126">
        <f>'3ème trimestre'!K26</f>
        <v>0</v>
      </c>
      <c r="F9" s="180">
        <f>'4ème trimestre'!K26</f>
        <v>0</v>
      </c>
      <c r="G9" s="187">
        <f t="shared" si="1"/>
        <v>0</v>
      </c>
    </row>
    <row r="10" spans="2:7" s="38" customFormat="1" ht="24.9" customHeight="1" x14ac:dyDescent="0.25">
      <c r="B10" s="175" t="s">
        <v>69</v>
      </c>
      <c r="C10" s="127">
        <f>C6+C8+C9</f>
        <v>0</v>
      </c>
      <c r="D10" s="127">
        <f t="shared" ref="D10:G10" si="2">D6+D8+D9</f>
        <v>0</v>
      </c>
      <c r="E10" s="127">
        <f t="shared" si="2"/>
        <v>0</v>
      </c>
      <c r="F10" s="181">
        <f t="shared" si="2"/>
        <v>0</v>
      </c>
      <c r="G10" s="188">
        <f t="shared" si="2"/>
        <v>0</v>
      </c>
    </row>
    <row r="11" spans="2:7" ht="20.100000000000001" customHeight="1" x14ac:dyDescent="0.25">
      <c r="B11" s="37"/>
    </row>
    <row r="12" spans="2:7" ht="20.100000000000001" customHeight="1" x14ac:dyDescent="0.25">
      <c r="B12" s="37"/>
    </row>
    <row r="13" spans="2:7" ht="20.100000000000001" customHeight="1" x14ac:dyDescent="0.25">
      <c r="B13" s="37"/>
    </row>
    <row r="14" spans="2:7" ht="20.100000000000001" customHeight="1" x14ac:dyDescent="0.25"/>
  </sheetData>
  <sheetProtection algorithmName="SHA-512" hashValue="QlOfR0HpPzXpGU/RiK3cXoLAIgVT+fMChzTVEB7BPqaV9ZLweBUlDf88TMbV+ZnzhrEGKZahVC6VDGwK36F4MQ==" saltValue="QbfBzUmPkqJg+O4MXt9XrQ==" spinCount="100000" sheet="1" formatCells="0" formatColumns="0" formatRows="0" insertColumns="0" insertRows="0" insertHyperlinks="0" deleteColumns="0" deleteRows="0" sort="0" autoFilter="0" pivotTables="0"/>
  <mergeCells count="1">
    <mergeCell ref="D2:F2"/>
  </mergeCells>
  <conditionalFormatting sqref="C7:F7">
    <cfRule type="cellIs" dxfId="3" priority="4" operator="equal">
      <formula>0</formula>
    </cfRule>
  </conditionalFormatting>
  <conditionalFormatting sqref="C4:F5 C8:F9">
    <cfRule type="cellIs" dxfId="2" priority="3" operator="equal">
      <formula>0</formula>
    </cfRule>
  </conditionalFormatting>
  <conditionalFormatting sqref="C6:G6">
    <cfRule type="cellIs" dxfId="1" priority="2" operator="equal">
      <formula>0</formula>
    </cfRule>
  </conditionalFormatting>
  <conditionalFormatting sqref="C10:G10 G8:G9 G4:G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1er trimestre</vt:lpstr>
      <vt:lpstr>2ème trimestre</vt:lpstr>
      <vt:lpstr>3ème trimestre</vt:lpstr>
      <vt:lpstr>4ème trimestre</vt:lpstr>
      <vt:lpstr>Récapitulatif</vt:lpstr>
      <vt:lpstr>Année</vt:lpstr>
      <vt:lpstr>Banque</vt:lpstr>
      <vt:lpstr>coef</vt:lpstr>
      <vt:lpstr>TR</vt:lpstr>
      <vt:lpstr>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HENRY</dc:creator>
  <cp:lastModifiedBy>J. BERGARA</cp:lastModifiedBy>
  <cp:lastPrinted>2012-10-30T13:39:15Z</cp:lastPrinted>
  <dcterms:created xsi:type="dcterms:W3CDTF">2001-05-12T12:27:10Z</dcterms:created>
  <dcterms:modified xsi:type="dcterms:W3CDTF">2019-08-20T15:09:56Z</dcterms:modified>
</cp:coreProperties>
</file>